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xr:revisionPtr revIDLastSave="1984" documentId="11_0B1D56BE9CDCCE836B02CE7A5FB0D4A9BBFD1C62" xr6:coauthVersionLast="47" xr6:coauthVersionMax="47" xr10:uidLastSave="{E5EC3928-9448-4498-862F-30B7331787C5}"/>
  <bookViews>
    <workbookView xWindow="240" yWindow="105" windowWidth="14805" windowHeight="8010" firstSheet="2" activeTab="1" xr2:uid="{00000000-000D-0000-FFFF-FFFF00000000}"/>
  </bookViews>
  <sheets>
    <sheet name="VERSION HISTORY" sheetId="1" r:id="rId1"/>
    <sheet name="Test Scenarios" sheetId="2" r:id="rId2"/>
    <sheet name="Mobile number Login page" sheetId="3" r:id="rId3"/>
    <sheet name="OTP Module Page" sheetId="5" r:id="rId4"/>
    <sheet name="Profile Details" sheetId="6" r:id="rId5"/>
    <sheet name="Barcode Scanner " sheetId="7" r:id="rId6"/>
    <sheet name="Product Display Page" sheetId="8" r:id="rId7"/>
    <sheet name="Cart Page" sheetId="9" r:id="rId8"/>
    <sheet name="Payment Methods" sheetId="10" r:id="rId9"/>
    <sheet name="My Orders Page" sheetId="11" r:id="rId10"/>
    <sheet name="Order Details Page" sheetId="12" r:id="rId11"/>
    <sheet name="Store Selector Page" sheetId="13" r:id="rId12"/>
    <sheet name="HomePage" sheetId="14" r:id="rId13"/>
    <sheet name="Delete Account" sheetId="15" r:id="rId14"/>
    <sheet name="Downloaded Invoice" sheetId="16" r:id="rId15"/>
    <sheet name="Privacy Policies" sheetId="17" r:id="rId16"/>
    <sheet name="MISCELLENEOUS PAGE" sheetId="4" r:id="rId17"/>
  </sheets>
  <definedNames>
    <definedName name="_xlnm._FilterDatabase" localSheetId="2" hidden="1">'Mobile number Login page'!$A$1:$N$20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 l="1"/>
  <c r="C18" i="2"/>
  <c r="A3" i="3"/>
  <c r="C29" i="2"/>
  <c r="A3" i="17"/>
  <c r="A2" i="17"/>
  <c r="G28" i="2"/>
  <c r="G27" i="2"/>
  <c r="A29" i="16"/>
  <c r="A4" i="16"/>
  <c r="A5" i="16"/>
  <c r="A6" i="16"/>
  <c r="A7" i="16"/>
  <c r="A8" i="16"/>
  <c r="A9" i="16"/>
  <c r="A10" i="16"/>
  <c r="A11" i="16"/>
  <c r="A12" i="16"/>
  <c r="A13" i="16"/>
  <c r="A14" i="16"/>
  <c r="A15" i="16"/>
  <c r="A16" i="16"/>
  <c r="A17" i="16"/>
  <c r="A18" i="16"/>
  <c r="A19" i="16"/>
  <c r="A20" i="16"/>
  <c r="A21" i="16"/>
  <c r="A22" i="16"/>
  <c r="A23" i="16"/>
  <c r="A24" i="16"/>
  <c r="A25" i="16"/>
  <c r="A26" i="16"/>
  <c r="A27" i="16"/>
  <c r="A28" i="16"/>
  <c r="A3" i="16"/>
  <c r="A2" i="16"/>
  <c r="C28" i="2"/>
  <c r="G26" i="2"/>
  <c r="G25" i="2"/>
  <c r="A4" i="15"/>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 i="15"/>
  <c r="C27" i="2"/>
  <c r="C26" i="2"/>
  <c r="A2" i="15"/>
  <c r="A50" i="14"/>
  <c r="A45" i="14"/>
  <c r="A46" i="14"/>
  <c r="A47" i="14"/>
  <c r="A48" i="14"/>
  <c r="A49" i="14"/>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3" i="14"/>
  <c r="C25" i="2"/>
  <c r="G24" i="2"/>
  <c r="A2" i="14"/>
  <c r="A44" i="13"/>
  <c r="A45"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3" i="13"/>
  <c r="A2" i="13"/>
  <c r="G23" i="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 i="12"/>
  <c r="C24" i="2"/>
  <c r="G22" i="2"/>
  <c r="A2" i="12"/>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3" i="11"/>
  <c r="C23" i="2"/>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24" i="10"/>
  <c r="A2" i="11"/>
  <c r="G21" i="2"/>
  <c r="C22" i="2"/>
  <c r="A33" i="9"/>
  <c r="A34"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4" i="10"/>
  <c r="A5" i="10"/>
  <c r="A6" i="10"/>
  <c r="A7" i="10"/>
  <c r="A8" i="10"/>
  <c r="A9" i="10"/>
  <c r="A10" i="10"/>
  <c r="A11" i="10"/>
  <c r="A12" i="10"/>
  <c r="A13" i="10"/>
  <c r="A14" i="10"/>
  <c r="A15" i="10"/>
  <c r="A16" i="10"/>
  <c r="A17" i="10"/>
  <c r="A18" i="10"/>
  <c r="A19" i="10"/>
  <c r="A20" i="10"/>
  <c r="A21" i="10"/>
  <c r="A22" i="10"/>
  <c r="A3" i="10"/>
  <c r="G20" i="2"/>
  <c r="C21" i="2"/>
  <c r="A2" i="10"/>
  <c r="C20" i="2"/>
  <c r="G17" i="2"/>
  <c r="G19" i="2"/>
  <c r="C19" i="2"/>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 i="9"/>
  <c r="A2" i="9"/>
  <c r="A33" i="8"/>
  <c r="I13" i="2"/>
  <c r="G16" i="2"/>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C17" i="2"/>
  <c r="A3" i="8"/>
  <c r="A2" i="8"/>
  <c r="A21" i="7"/>
  <c r="A22" i="7"/>
  <c r="C16" i="2"/>
  <c r="G15" i="2"/>
  <c r="A4" i="7"/>
  <c r="A5" i="7"/>
  <c r="A6" i="7"/>
  <c r="A7" i="7"/>
  <c r="A8" i="7"/>
  <c r="A9" i="7"/>
  <c r="A10" i="7"/>
  <c r="A11" i="7"/>
  <c r="A12" i="7"/>
  <c r="A13" i="7"/>
  <c r="A14" i="7"/>
  <c r="A15" i="7"/>
  <c r="A16" i="7"/>
  <c r="A17" i="7"/>
  <c r="A18" i="7"/>
  <c r="A19" i="7"/>
  <c r="A20" i="7"/>
  <c r="A3" i="7"/>
  <c r="A2" i="7"/>
  <c r="A21" i="6"/>
  <c r="A20" i="6"/>
  <c r="A18" i="6"/>
  <c r="A19" i="6"/>
  <c r="G14" i="2"/>
  <c r="A4" i="6"/>
  <c r="A5" i="6"/>
  <c r="A6" i="6"/>
  <c r="A7" i="6"/>
  <c r="A8" i="6"/>
  <c r="A9" i="6"/>
  <c r="A10" i="6"/>
  <c r="A11" i="6"/>
  <c r="A12" i="6"/>
  <c r="A13" i="6"/>
  <c r="A14" i="6"/>
  <c r="A15" i="6"/>
  <c r="A16" i="6"/>
  <c r="A17" i="6"/>
  <c r="A3" i="6"/>
  <c r="C15" i="2"/>
  <c r="A2" i="6"/>
  <c r="A2" i="5"/>
  <c r="C13" i="2"/>
  <c r="G13" i="2"/>
  <c r="C14" i="2"/>
  <c r="A15" i="5"/>
  <c r="A16" i="5"/>
  <c r="A17" i="5"/>
  <c r="A8" i="5"/>
  <c r="A9" i="5"/>
  <c r="A10" i="5"/>
  <c r="A11" i="5"/>
  <c r="A12" i="5"/>
  <c r="A13" i="5"/>
  <c r="A14" i="5"/>
  <c r="A4" i="5"/>
  <c r="A5" i="5"/>
  <c r="A6" i="5"/>
  <c r="A7" i="5"/>
  <c r="A3" i="5"/>
  <c r="A20" i="3"/>
  <c r="A19" i="3"/>
  <c r="A18" i="3"/>
  <c r="A17" i="3"/>
  <c r="A4" i="3"/>
  <c r="A5" i="3"/>
  <c r="A6" i="3"/>
  <c r="A7" i="3"/>
  <c r="A8" i="3"/>
  <c r="A9" i="3"/>
  <c r="A10" i="3"/>
  <c r="A11" i="3"/>
  <c r="A12" i="3"/>
  <c r="A13" i="3"/>
  <c r="A14" i="3"/>
  <c r="A15" i="3"/>
  <c r="A16" i="3"/>
  <c r="A2"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<sst xmlns="http://schemas.openxmlformats.org/spreadsheetml/2006/main" count="5980" uniqueCount="2493">
  <si>
    <t>Product Name (Client Name)</t>
  </si>
  <si>
    <t>CHATAAK MOBILEAPPLICATION</t>
  </si>
  <si>
    <t>Prepared By</t>
  </si>
  <si>
    <t>SRINIVAS G</t>
  </si>
  <si>
    <t>Version No</t>
  </si>
  <si>
    <t>Chataak.v.0.41.2.apk</t>
  </si>
  <si>
    <t>Chataak.v.0.41.3.apk</t>
  </si>
  <si>
    <t>Chataak.v.0.41.4 1.apk</t>
  </si>
  <si>
    <t>Chataak.v.0.41.5.apk</t>
  </si>
  <si>
    <t>Chataak.v.0.41.6.apk</t>
  </si>
  <si>
    <t>Currently Installed</t>
  </si>
  <si>
    <t>Project Name</t>
  </si>
  <si>
    <t>CHATAAK_MOBILE_APPLICATION</t>
  </si>
  <si>
    <t>Client</t>
  </si>
  <si>
    <t>chataak</t>
  </si>
  <si>
    <t>Reference Document</t>
  </si>
  <si>
    <t>FRS</t>
  </si>
  <si>
    <t>Created By</t>
  </si>
  <si>
    <t>Creation Date</t>
  </si>
  <si>
    <t>Approval Date</t>
  </si>
  <si>
    <t>FEATURE</t>
  </si>
  <si>
    <t>Test Scenario ID</t>
  </si>
  <si>
    <t xml:space="preserve"> Reference</t>
  </si>
  <si>
    <t>Test Scenario Description</t>
  </si>
  <si>
    <t>Priority</t>
  </si>
  <si>
    <t>Number of Test Cases</t>
  </si>
  <si>
    <t>DATE</t>
  </si>
  <si>
    <t>FAILED TEST CASES COUNT</t>
  </si>
  <si>
    <t>Mobile Number Login page</t>
  </si>
  <si>
    <t>FRS (Functional Requirement Specification)</t>
  </si>
  <si>
    <t>Validate the working of Login With The Mobile Number</t>
  </si>
  <si>
    <t>P1</t>
  </si>
  <si>
    <t>OTP MODULE PAGE</t>
  </si>
  <si>
    <t>Validate the working functionality of  the OTP PAGE</t>
  </si>
  <si>
    <t>Profile Details</t>
  </si>
  <si>
    <t>Verify the Functionality of thr Profile Details</t>
  </si>
  <si>
    <t>P3</t>
  </si>
  <si>
    <t>Barcode Scanner</t>
  </si>
  <si>
    <t>Verify the Functionality of the Barcode Scanner</t>
  </si>
  <si>
    <t>Product Display Page</t>
  </si>
  <si>
    <t xml:space="preserve">Verify the Product Display page Functionality and the Ui </t>
  </si>
  <si>
    <t>P2</t>
  </si>
  <si>
    <t>Cart page</t>
  </si>
  <si>
    <t>Verify the Cart Page Functionality</t>
  </si>
  <si>
    <t>verify the Billing details in the cart page</t>
  </si>
  <si>
    <t>Coupoun Page</t>
  </si>
  <si>
    <t xml:space="preserve">Verify the Functionality of the Coupouns Page </t>
  </si>
  <si>
    <t>Payment Methods</t>
  </si>
  <si>
    <t>Verify the Functionality of the Payment Methods page/payment Gateway</t>
  </si>
  <si>
    <t>Payment Notifications</t>
  </si>
  <si>
    <t>Verify the payment Notification message</t>
  </si>
  <si>
    <t>My Orders Page</t>
  </si>
  <si>
    <t>Verify the Functionality of the  My Orders  page</t>
  </si>
  <si>
    <t>Order Details Page</t>
  </si>
  <si>
    <t>Verify the Functionality of the Order Details Page</t>
  </si>
  <si>
    <t>Store Selector</t>
  </si>
  <si>
    <t>verify the Store Selection Functionality</t>
  </si>
  <si>
    <t>Home Page</t>
  </si>
  <si>
    <t>Verify the Home Page while Selecting Different Stores</t>
  </si>
  <si>
    <t>Delete Account</t>
  </si>
  <si>
    <t>Verify the Delete Account Functionality</t>
  </si>
  <si>
    <t>P4</t>
  </si>
  <si>
    <t>Invoice</t>
  </si>
  <si>
    <t>Verify the Downloade invoice contents, including amount,place etc..</t>
  </si>
  <si>
    <t>Policies and the Customer Support</t>
  </si>
  <si>
    <t>Verify that user can view the Privacy policy ,Customer Support,Terms and Condition Page</t>
  </si>
  <si>
    <t>Test Case ID</t>
  </si>
  <si>
    <t>Test Scenario  ID</t>
  </si>
  <si>
    <t>Test Case Title</t>
  </si>
  <si>
    <t>Pre-requisites</t>
  </si>
  <si>
    <t>Test Steps</t>
  </si>
  <si>
    <t>Test Data</t>
  </si>
  <si>
    <t>Expected Result (ER)</t>
  </si>
  <si>
    <t>Actual Result</t>
  </si>
  <si>
    <t>Seviority</t>
  </si>
  <si>
    <t>Result</t>
  </si>
  <si>
    <t>Comments</t>
  </si>
  <si>
    <t>DEFECT ID#</t>
  </si>
  <si>
    <t>(TS 001) MOBILE APP LOGIN WITH MOBILE NUMBER</t>
  </si>
  <si>
    <t>Verify mobile number input field</t>
  </si>
  <si>
    <t>App installed on device</t>
  </si>
  <si>
    <t>1. Open app.
2. Tap mobile number input field</t>
  </si>
  <si>
    <t>Valid mobile number</t>
  </si>
  <si>
    <t>Mobile number is accepted without errors and Navigates to OTP page.</t>
  </si>
  <si>
    <t>Mobile Number is Accepted and moved to OTP page</t>
  </si>
  <si>
    <t>BLOCKER</t>
  </si>
  <si>
    <t>Pass</t>
  </si>
  <si>
    <t>N/A</t>
  </si>
  <si>
    <t>Verify mobile number field empty</t>
  </si>
  <si>
    <t>1. Open app.
2. Leave input field blank.
3. Tap “Continue.”</t>
  </si>
  <si>
    <t>No input</t>
  </si>
  <si>
    <t>Error message: “Please Enter 10 Digit Mobile Number .”</t>
  </si>
  <si>
    <t>User can See The Error Message as "Please enter 10 Digit Mobile Number."</t>
  </si>
  <si>
    <t>PASS</t>
  </si>
  <si>
    <t>Validate mobile number length</t>
  </si>
  <si>
    <t>1. Enter mobile number with less than 10 digits.
2.Tap "Continue "</t>
  </si>
  <si>
    <t>Error message appears: “please enter valid mobile number”</t>
  </si>
  <si>
    <t>User can See The Error Message as "Please enter valid Mobile Number."</t>
  </si>
  <si>
    <t>CRITICAL</t>
  </si>
  <si>
    <t>Validate mobile number with 10 digits</t>
  </si>
  <si>
    <t>1. Enter 10-digit valid mobile number.
2. Tap “Continue.”</t>
  </si>
  <si>
    <t>App proceeds to OTP  verification Page.</t>
  </si>
  <si>
    <t>App proceeds to Otp Page</t>
  </si>
  <si>
    <t>Verify non-numeric characters</t>
  </si>
  <si>
    <t>1. Enter alphabets/symbols in input field.
2. Tap “Continue.”</t>
  </si>
  <si>
    <t>ABCDEF!@#</t>
  </si>
  <si>
    <t>Error message appears: “Invalid mobile number.”</t>
  </si>
  <si>
    <t>Here In The Mobile Appliction Other Thn the Number pad Qwerty Key pad
is Not accessible</t>
  </si>
  <si>
    <t>Validate mobile number format</t>
  </si>
  <si>
    <t>1. Enter a number starting with “0”.
2. Tap “Continue.”</t>
  </si>
  <si>
    <t>Error message appears: “incorrect Phone Number Please Provide 10 digit Mobile Number.”</t>
  </si>
  <si>
    <t>User can see theError message as "Incorrect Phone Number .Please provide the 10 Digit Mobile number"</t>
  </si>
  <si>
    <t>Validate international number input</t>
  </si>
  <si>
    <t>1. Enter international number.
2. Tap “Continue.”</t>
  </si>
  <si>
    <t>+1 234567890</t>
  </si>
  <si>
    <t>Error message appears for invalid format.</t>
  </si>
  <si>
    <t>The international Number will Accept but the Country Code Still not implemented</t>
  </si>
  <si>
    <t>The Country Code is Not Implement</t>
  </si>
  <si>
    <t>Verify app behavior for empty input</t>
  </si>
  <si>
    <t>1. Tap “Continue” without entering anything.</t>
  </si>
  <si>
    <t>Error message should  appears. as "Please Enter  10 Didgit mobile number"</t>
  </si>
  <si>
    <t>Error message appears. as "Please Enter  10 Didgit mobile number"</t>
  </si>
  <si>
    <t>Verify valid country code display</t>
  </si>
  <si>
    <t>1. Observe the flag next to the input field.</t>
  </si>
  <si>
    <t>Country = India</t>
  </si>
  <si>
    <t>Indian flag displayed correctly.</t>
  </si>
  <si>
    <t>Country Code not Implemented</t>
  </si>
  <si>
    <t>Check error for special characters</t>
  </si>
  <si>
    <t>1. Enter symbols and special characters.</t>
  </si>
  <si>
    <t>*&amp;^%$#@!</t>
  </si>
  <si>
    <t>Error message displayed.</t>
  </si>
  <si>
    <t xml:space="preserve">No  Special Characters are not Allowed to enter in the Login page </t>
  </si>
  <si>
    <t>Designed as Special character notallowed to enter</t>
  </si>
  <si>
    <t>Check error message wording</t>
  </si>
  <si>
    <t>1. Leave input blank.
2. Tap “Continue.”</t>
  </si>
  <si>
    <t>Error: "Please enter 10 Digit mobile number."</t>
  </si>
  <si>
    <t>Verify input field placeholder text</t>
  </si>
  <si>
    <t>1. Observe placeholder text in input field.</t>
  </si>
  <si>
    <t>Default state</t>
  </si>
  <si>
    <t>Placeholder: “Enter mobile number” visible.</t>
  </si>
  <si>
    <t>Placeholder "Enter Mobile Number" is Displayed</t>
  </si>
  <si>
    <t>MAJOR</t>
  </si>
  <si>
    <t>Verify input field allows digits only</t>
  </si>
  <si>
    <t>1. Enter alphabets into input field.</t>
  </si>
  <si>
    <t>ABCDEF</t>
  </si>
  <si>
    <t>Alphabets not accepted in the field.</t>
  </si>
  <si>
    <t>The Alphabets Qwerty Keypad Itself not Accepting 
Only the number pad is allowed</t>
  </si>
  <si>
    <t>Verify "Continue" button is disabled</t>
  </si>
  <si>
    <t>1. Leave input field empty.</t>
  </si>
  <si>
    <t>“Continue” button remains disabled.</t>
  </si>
  <si>
    <t>The Continue Button is Not Disabled</t>
  </si>
  <si>
    <t>FAIL</t>
  </si>
  <si>
    <t>This is Enhancement and it will be implemented later
in the Next Versions</t>
  </si>
  <si>
    <t>Verify input max length restriction</t>
  </si>
  <si>
    <t>1. Enter more than 10 digits in field.</t>
  </si>
  <si>
    <t>App restricts input to 10-13 digits only.</t>
  </si>
  <si>
    <t xml:space="preserve">Here The App Restrict to 13 Digits </t>
  </si>
  <si>
    <t>The 13 Digits Because in next version country code 
will be additionally implemented</t>
  </si>
  <si>
    <t>Verify user gets Error Mesage if Digits Cross More than 10 digits</t>
  </si>
  <si>
    <t>Error Message :"Incorrect Phone Number please provide 10 digit mobile number "
message to be displayed</t>
  </si>
  <si>
    <t>Error Message :"Incorrect Phone Number please provide 10 digit mobile number "message is  displayed</t>
  </si>
  <si>
    <t>verify the Page Title should be Present With proper text</t>
  </si>
  <si>
    <t>1.Verify the Page Title is Present on the Page</t>
  </si>
  <si>
    <t>The Page title should be "Enter your Mobile Number"</t>
  </si>
  <si>
    <t>User can see the page title as "Enter Your mobile Number"</t>
  </si>
  <si>
    <t>Verify User Should Not Logged /Move to Otp Page When the Internet is turned Off</t>
  </si>
  <si>
    <t>1.User Should on the Login page
2.Turn off the Internet connectivity or the Wifi connectivity
3.Enter the Phone Number
4.Click on the "Continue" button</t>
  </si>
  <si>
    <t>As Soon as the Internet Connectivity is turned of We need to get an error Pop up message as"You appear to be Offline or experiencing a weak internet connection"</t>
  </si>
  <si>
    <t>Same as the Expected result</t>
  </si>
  <si>
    <t>ScreenShots</t>
  </si>
  <si>
    <t>(TS 002) MOBILE APP LOGIN WITH OTP VERIFICATION</t>
  </si>
  <si>
    <t>Verify valid OTP input</t>
  </si>
  <si>
    <t>OTP sent to mobile</t>
  </si>
  <si>
    <t>1. Enter valid OTP.
2. Tap on "Verify".</t>
  </si>
  <si>
    <t>OTP verified, proceed to next screen.</t>
  </si>
  <si>
    <t>OTP Verified and proceed to The Home page</t>
  </si>
  <si>
    <t>Verify blank OTP input</t>
  </si>
  <si>
    <t>OTP screen open</t>
  </si>
  <si>
    <t>1. Leave OTP fields blank.
2. Tap on "Verify".</t>
  </si>
  <si>
    <t>Empty</t>
  </si>
  <si>
    <t>Error: "Please enter the OTP".</t>
  </si>
  <si>
    <t>Error Message "Please enter OTP Number" is Displayed</t>
  </si>
  <si>
    <t>Critical</t>
  </si>
  <si>
    <t>Validate OTP accepts only numbers</t>
  </si>
  <si>
    <t>1. Enter alphabets/symbols.
2. Tap "Verify".</t>
  </si>
  <si>
    <t>ABCDor
@#$%</t>
  </si>
  <si>
    <t>Error: "Invalid OTP format".</t>
  </si>
  <si>
    <t>The Alphabets or the Symbols are Not accepting</t>
  </si>
  <si>
    <t>Major</t>
  </si>
  <si>
    <t>Validate incorrect OTP</t>
  </si>
  <si>
    <t>1. Enter incorrect OTP.
2. Tap "Verify".</t>
  </si>
  <si>
    <t>Error: "Invalid OTP entered".</t>
  </si>
  <si>
    <t>Error Message "  Invalid OTP is Displayed" is Displayed</t>
  </si>
  <si>
    <t>Verify OTP timeout scenario</t>
  </si>
  <si>
    <t>OTP expired after time</t>
  </si>
  <si>
    <t>1. Wait for OTP to expire.
2. Enter OTP.
3. Tap "Verify".</t>
  </si>
  <si>
    <t>Expired OTP</t>
  </si>
  <si>
    <t>Error: "OTP expired. Resend OTP".</t>
  </si>
  <si>
    <t>No Expired Otp message displayed</t>
  </si>
  <si>
    <t>Here The OTP  Module Is Not Fully Implemented</t>
  </si>
  <si>
    <t>Media (21).jpeg</t>
  </si>
  <si>
    <t>Verify resend OTP functionality</t>
  </si>
  <si>
    <t>OTP expired/not received</t>
  </si>
  <si>
    <t>1. Tap "Resend OTP".
2. Verify OTP sent again.</t>
  </si>
  <si>
    <t>-</t>
  </si>
  <si>
    <t>New OTP is sent successfully.</t>
  </si>
  <si>
    <t>The Resent OTP Link Is Not Working</t>
  </si>
  <si>
    <t>Not Tested</t>
  </si>
  <si>
    <t>The Resend OTP module Not Implemented</t>
  </si>
  <si>
    <t>Validate OTP length restriction</t>
  </si>
  <si>
    <t>1. Enter more/less than 4 digits.
2. Tap "Verify".</t>
  </si>
  <si>
    <t>12,
12345</t>
  </si>
  <si>
    <t>Error: "OTP must be 4 digits".</t>
  </si>
  <si>
    <t>The OTP Module takes Only 4 Digits</t>
  </si>
  <si>
    <t>Since we have oly 4 Blocks for the OTP Enter it takes only 4 Digits</t>
  </si>
  <si>
    <t>Verify UI elements are present</t>
  </si>
  <si>
    <t>1. Check for OTP input boxes, "Resend OTP", and "Verify" button.</t>
  </si>
  <si>
    <t>All UI elements are visible and functional.</t>
  </si>
  <si>
    <t>Here only Resend OTP Link Is not Functional other Than That All others Are Functional</t>
  </si>
  <si>
    <t>Verify OTP autofill functionality</t>
  </si>
  <si>
    <t>OTP sent and autofill set</t>
  </si>
  <si>
    <t>1. Wait for SMS OTP.
2. Verify OTP autofill in input fields.</t>
  </si>
  <si>
    <t>Auto-filled OTP</t>
  </si>
  <si>
    <t>OTP auto-filled in input boxes.</t>
  </si>
  <si>
    <t>Here The OTP Receiving Via Message/OTP Module is Not Implemented</t>
  </si>
  <si>
    <t>Once OTP Module Is Implemented Then This Test Cases will execute</t>
  </si>
  <si>
    <t>Verify app behavior on "Back" press</t>
  </si>
  <si>
    <t>1. Tap device "Back" button.</t>
  </si>
  <si>
    <t>Navigate to the previous screen.</t>
  </si>
  <si>
    <t>User Can Click Back Button and Go to Mobile Number page</t>
  </si>
  <si>
    <t>MEDIUM</t>
  </si>
  <si>
    <t>Validate resend OTP wait time</t>
  </si>
  <si>
    <t>Resend OTP visible</t>
  </si>
  <si>
    <t>1. Tap "Resend OTP".
2. Attempt resend immediately.</t>
  </si>
  <si>
    <t>Resend option disabled for specified time.</t>
  </si>
  <si>
    <t>This Scenario to be tested we need to implement the OTP Module</t>
  </si>
  <si>
    <t>Verify error message alignment</t>
  </si>
  <si>
    <t>1. Enter invalid OTP.
2. Check error message position.</t>
  </si>
  <si>
    <t>Error message is aligned properly.</t>
  </si>
  <si>
    <t>Error Message is Alligned Properly</t>
  </si>
  <si>
    <t>Check OTP persistence on app close</t>
  </si>
  <si>
    <t>1. Close and reopen app.
2. Verify OTP screen status.</t>
  </si>
  <si>
    <t>OTP screen persists with previous state.</t>
  </si>
  <si>
    <t>Medium</t>
  </si>
  <si>
    <t>Validate "Resend OTP" button click</t>
  </si>
  <si>
    <t>1. Tap on "Resend OTP".</t>
  </si>
  <si>
    <t>Button click sends a new OTP successfully.</t>
  </si>
  <si>
    <t>The Resend OTP Is Not Clickable</t>
  </si>
  <si>
    <t>Check internet connection warning</t>
  </si>
  <si>
    <t>No internet connection</t>
  </si>
  <si>
    <t>1. Disconnect the internet.
2. Tap "Verify".</t>
  </si>
  <si>
    <t>Error: "No internet connection".</t>
  </si>
  <si>
    <t>Error :You Appear To be OffLine or experiencing a weak Internet Connection. message Displays</t>
  </si>
  <si>
    <t>(TS 003) MOBILE APP PROFILE DETAILS</t>
  </si>
  <si>
    <t>Verify all fields are displayed</t>
  </si>
  <si>
    <t>App installed and launched</t>
  </si>
  <si>
    <t>1. Open the mobile app.
2. Navigate to the profile screen.
3. Check for Profile Image, Name, Email, Phone fields, and Submit button.</t>
  </si>
  <si>
    <t>All fields (Picture, Name, Email, Phone) and Submit button should are visible.</t>
  </si>
  <si>
    <t>All fields (Picture, Name, Email, Phone) and Submit button are visible.</t>
  </si>
  <si>
    <t>Verify valid profile picture upload</t>
  </si>
  <si>
    <t>Valid image file</t>
  </si>
  <si>
    <t>1. Open the profile page.
2. Click on the "Profile Image" widget.
3. Upload a valid image file (JPEG/PNG).</t>
  </si>
  <si>
    <t>Valid image (JPEG/PNG)</t>
  </si>
  <si>
    <t>Profile picture is uploaded successfully.</t>
  </si>
  <si>
    <t>Same as Expected result</t>
  </si>
  <si>
    <t>Upload unsupported file type</t>
  </si>
  <si>
    <t>Invalid file format</t>
  </si>
  <si>
    <t>1. Open the profile page.
2. Click on the "Profile Image" widget.
3. Upload an unsupported file (e.g., .docx).</t>
  </si>
  <si>
    <t>Invalid file type</t>
  </si>
  <si>
    <t>Error message: "Invalid file format"</t>
  </si>
  <si>
    <t>Other Than image format We Cannot Able to select any other media</t>
  </si>
  <si>
    <t>Enter valid name</t>
  </si>
  <si>
    <t>Valid user name</t>
  </si>
  <si>
    <t>1. Open the profile page.
2. Tap on the "Name" input field.
3. Enter a valid name using alphabets only.</t>
  </si>
  <si>
    <t>John Doe</t>
  </si>
  <si>
    <t>Name field accepts the input.</t>
  </si>
  <si>
    <t>Name Field Accepts The Input</t>
  </si>
  <si>
    <t>Enter invalid name</t>
  </si>
  <si>
    <t>Invalid user name</t>
  </si>
  <si>
    <t>1. Open the profile page.
2. Tap on the "Name" input field.
3. Enter special characters/numbers in the name field.</t>
  </si>
  <si>
    <t>@John123</t>
  </si>
  <si>
    <t>Error: "Invalid characters in Name field."</t>
  </si>
  <si>
    <t>The Name Field Accepts the Special Character And Name Filed is Updated</t>
  </si>
  <si>
    <t>Media (22).jpeg</t>
  </si>
  <si>
    <t>Enter valid email address</t>
  </si>
  <si>
    <t>Valid email format</t>
  </si>
  <si>
    <t>1. Open the profile page.
2. Tap on the "Email" field.
3. Enter a valid email format.</t>
  </si>
  <si>
    <t>john.doe@example.com</t>
  </si>
  <si>
    <t>Email field accepts the input.</t>
  </si>
  <si>
    <t>Email Field Accepts The valid Email Format</t>
  </si>
  <si>
    <t>Enter invalid email address</t>
  </si>
  <si>
    <t>Invalid email format</t>
  </si>
  <si>
    <t>1. Open the profile page.
2. Tap on the "Email" field.
3. Enter an invalid email format (e.g., missing '@').</t>
  </si>
  <si>
    <t>john.doe@, johnexample</t>
  </si>
  <si>
    <t>Error: "Enter a valid email address."</t>
  </si>
  <si>
    <t>The Error Message as the "Please enter the Valid Email " Message is Showing</t>
  </si>
  <si>
    <t>Enter valid phone number</t>
  </si>
  <si>
    <t>Valid phone number format</t>
  </si>
  <si>
    <t>1. Open the profile page.
2. Tap on the "Phone Number" input field.
3. Enter a 10-digit valid phone number.</t>
  </si>
  <si>
    <t>Phone number field accepts the input.</t>
  </si>
  <si>
    <t>The Phone Number FIeld Is Kept as Disable user cannot modify the Phone Number</t>
  </si>
  <si>
    <t>Negative Scenarios</t>
  </si>
  <si>
    <t>Enter invalid phone number</t>
  </si>
  <si>
    <t>Invalid phone number</t>
  </si>
  <si>
    <t>1. Open the profile page.
2. Tap on the "Phone Number" input field.
3. Enter alphabets or fewer than 10 digits.</t>
  </si>
  <si>
    <t>98765, ABCD123456</t>
  </si>
  <si>
    <t>Error: "Enter a valid phone number."</t>
  </si>
  <si>
    <t>Negative scenarios</t>
  </si>
  <si>
    <t>Verify Submit with all valid data</t>
  </si>
  <si>
    <t>All fields filled correctly</t>
  </si>
  <si>
    <t>1. Upload a valid profile picture.
2. Enter a valid name, email, and phone number.
3. Click on "Submit."</t>
  </si>
  <si>
    <t>Image, John Doe, Email, Phone</t>
  </si>
  <si>
    <t>Form submits successfully with confirmation message.</t>
  </si>
  <si>
    <t>The Profile Updated Message is seen Successfully</t>
  </si>
  <si>
    <t>Verify Submit with missing fields</t>
  </si>
  <si>
    <t>1. Leave one or more fields empty.
2. Click on "Submit."</t>
  </si>
  <si>
    <t>Missing email or phone number</t>
  </si>
  <si>
    <t>With The Missing Fields also user cn Click theSubmit button and Update the 
Profile Details</t>
  </si>
  <si>
    <t>Verify Reset/Empty after Submit</t>
  </si>
  <si>
    <t>All fields are valid</t>
  </si>
  <si>
    <t>1. Upload a valid profile picture and fill all fields.
2. Click on "Submit."
3. Check if fields reset.</t>
  </si>
  <si>
    <t>Fields are cleared/reset after submission.</t>
  </si>
  <si>
    <t>Fields are Updated  with the New Changes done</t>
  </si>
  <si>
    <t>Verify Submit button disabled</t>
  </si>
  <si>
    <t>Missing mandatory fields</t>
  </si>
  <si>
    <t>1. Leave one or more fields empty.
2. Check if the "Submit" button is disabled.</t>
  </si>
  <si>
    <t>Submit button remains disabled.</t>
  </si>
  <si>
    <t>Here The Submit Button Enabled All the Time Because we have not restricted the condition for updating both 
the Name and the Email field</t>
  </si>
  <si>
    <t>Upload large file for profile pic</t>
  </si>
  <si>
    <t>File &gt;10MB</t>
  </si>
  <si>
    <t>1. Open the profile page.
2. Click on the "Profile Image" widget.
3. Upload an image file larger than 10MB.</t>
  </si>
  <si>
    <t>Image &gt;10MB</t>
  </si>
  <si>
    <t>Error: "File size too large, upload below 10MB."</t>
  </si>
  <si>
    <t>Verify correct error message</t>
  </si>
  <si>
    <t>Invalid inputs provided</t>
  </si>
  <si>
    <t>1. Enter invalid inputs for each field.
2. Check if corresponding error messages are displayed.</t>
  </si>
  <si>
    <t>Invalid inputs</t>
  </si>
  <si>
    <t>Correct error messages display for each invalid scenario.</t>
  </si>
  <si>
    <t>Condition is Applied only for the Email field hence the Error message displayed 
only if the incorrect data is Entered for the Email field</t>
  </si>
  <si>
    <t xml:space="preserve">Verify the Helper Text for the Name  field </t>
  </si>
  <si>
    <t>Login with Valid Credentials</t>
  </si>
  <si>
    <t>1. Open the profile page.
2. Check for the Helper Text in the Name Field</t>
  </si>
  <si>
    <t>"Enter name" Helper text should be Displayed on the Name Field</t>
  </si>
  <si>
    <t xml:space="preserve">The Helper text as per the Expected Result is shown </t>
  </si>
  <si>
    <t>Here the Helper text font weight should be reduced</t>
  </si>
  <si>
    <t>Verify The Helper Text for the Email Field</t>
  </si>
  <si>
    <t>1. Open the profile page.
2. Check for the Helper Text in the Email Field</t>
  </si>
  <si>
    <t>"Enter email" Helper text should be present on the email field</t>
  </si>
  <si>
    <t>Verify the Updated name is Displayed under Profile icon</t>
  </si>
  <si>
    <t>1. Open the profile page.
2. Update the Name
3.Click on the Submit button</t>
  </si>
  <si>
    <t>The User when Clicked back should see the profile nameas entered in the profile details</t>
  </si>
  <si>
    <t>Verify if no name is Updated the User Logged in mobile Number should be present under the profile icon</t>
  </si>
  <si>
    <t>1.Click on the profile menu widget
2.Check for the Display of the mobile number</t>
  </si>
  <si>
    <t>When No Name is Entered Then The Registered mobile Number should be Displayed</t>
  </si>
  <si>
    <t>When No Name is Present Then only the Registered mobile number is displayed under the 
profile image</t>
  </si>
  <si>
    <t>(TS 004) MOBILE APP BARCODE SCANNER</t>
  </si>
  <si>
    <t>Verify Scanner Opens Successfully</t>
  </si>
  <si>
    <t>App installed, User logged in</t>
  </si>
  <si>
    <t>1. Open the app.
2. Navigate to the scanner feature.
3. Tap the scanner icon.</t>
  </si>
  <si>
    <t>Scanner should open successfully.</t>
  </si>
  <si>
    <t>High</t>
  </si>
  <si>
    <t>Verify Camera Access Prompt</t>
  </si>
  <si>
    <t>Scanner feature enabled</t>
  </si>
  <si>
    <t>1. Open the app.
2. Navigate to the scanner for the first time.</t>
  </si>
  <si>
    <t>App should prompt for camera access permission.</t>
  </si>
  <si>
    <t>Verify Successful Barcode Scan</t>
  </si>
  <si>
    <t>Camera access granted</t>
  </si>
  <si>
    <t>1. Open the scanner.
2. Scan a valid barcode on a product.</t>
  </si>
  <si>
    <t>Valid barcode</t>
  </si>
  <si>
    <t>Product details should display after successful scan.</t>
  </si>
  <si>
    <t>Verify Successful BAR  Code Scan</t>
  </si>
  <si>
    <t>1. Open the scanner.
2. Scan a valid QR code for product.</t>
  </si>
  <si>
    <t>Valid BAR code</t>
  </si>
  <si>
    <t>Product details or related information should display after successful scan.</t>
  </si>
  <si>
    <t>Verify Error Message for Invalid Code</t>
  </si>
  <si>
    <t>1. Open the scanner.
2. Scan an invalid barcode/QR code.</t>
  </si>
  <si>
    <t>Invalid barcode/QR</t>
  </si>
  <si>
    <t>An error message should display: "Invalid code. Please try again."</t>
  </si>
  <si>
    <t>Verify Camera Permission Denial</t>
  </si>
  <si>
    <t>Camera access revoked</t>
  </si>
  <si>
    <t>1. Open the scanner.
2. Deny camera access.</t>
  </si>
  <si>
    <t>App should display a message: "Camera access required for scanning."</t>
  </si>
  <si>
    <t>Verify Scanner Behavior Without Camera</t>
  </si>
  <si>
    <t>Device without a camera</t>
  </si>
  <si>
    <t>1. Open the app.
2. Try accessing the scanner.</t>
  </si>
  <si>
    <t>App should display a message: "Camera not found. Scanner unavailable."</t>
  </si>
  <si>
    <t>Low</t>
  </si>
  <si>
    <t>Verify Product Not Found Message</t>
  </si>
  <si>
    <t>Valid barcode of nonexistent item</t>
  </si>
  <si>
    <t>1. Scan a barcode for an out-of-stock or non-listed product.</t>
  </si>
  <si>
    <t>Valid unknown barcode</t>
  </si>
  <si>
    <t>App should display "Product not found. Please check again."</t>
  </si>
  <si>
    <t>Verify Scanner in Poor Lighting</t>
  </si>
  <si>
    <t>1. Open the scanner.
2. Scan a barcode in low lighting conditions.</t>
  </si>
  <si>
    <t>Scanner should either display an error or prompt to adjust lighting.</t>
  </si>
  <si>
    <t>Verify Scanner With Dirty Lens</t>
  </si>
  <si>
    <t>Camera lens obstructed</t>
  </si>
  <si>
    <t>1. Open the scanner.
2. Scan a barcode with a dirty camera lens.</t>
  </si>
  <si>
    <t>Scanner should fail or provide an error: "Unable to scan. Check camera visibility."</t>
  </si>
  <si>
    <t>Verify Scanner With High-Speed Movement</t>
  </si>
  <si>
    <t>1. Open the scanner.
2. Rapidly move the barcode in front of the scanner.</t>
  </si>
  <si>
    <t>Scanner should not recognize the barcode and display an appropriate error message.</t>
  </si>
  <si>
    <t>Verify Scanner Stops After Idle Timeout</t>
  </si>
  <si>
    <t>Scanner active</t>
  </si>
  <si>
    <t>1. Open the scanner.
2. Leave the scanner idle for a certain duration.</t>
  </si>
  <si>
    <t>Scanner should automatically stop scanning and return to the previous screen.</t>
  </si>
  <si>
    <t>Verify Multiple Scans Sequentially</t>
  </si>
  <si>
    <t>1. Open the scanner.
2. Scan multiple barcodes one after the other.</t>
  </si>
  <si>
    <t>Multiple barcodes</t>
  </si>
  <si>
    <t>App should successfully scan and display details for all valid codes sequentially.</t>
  </si>
  <si>
    <t>Verify Scanner Accessibility Features</t>
  </si>
  <si>
    <t>Accessibility mode enabled</t>
  </si>
  <si>
    <t>1. Open the scanner.
2. Use voiceover or screen readers during scanning.</t>
  </si>
  <si>
    <t>App should work with accessibility tools like voiceover or screen readers.</t>
  </si>
  <si>
    <t>Verify Scanner Behavior Offline</t>
  </si>
  <si>
    <t>Internet connection disabled</t>
  </si>
  <si>
    <t>1. Open the scanner.
2. Scan a valid barcode.</t>
  </si>
  <si>
    <t>App should still scan but show a message: "No internet connection. Limited access."</t>
  </si>
  <si>
    <t>Verify Cancel Scanner Action</t>
  </si>
  <si>
    <t>1. Open the scanner.
2. Tap the "Back" or "Cancel" button.</t>
  </si>
  <si>
    <t>App should return to the previous page without scanning.</t>
  </si>
  <si>
    <t>Verify Scanner With Reflected Surface</t>
  </si>
  <si>
    <t>1. Scan a barcode placed on a shiny/reflected surface.</t>
  </si>
  <si>
    <t>Barcode with glare</t>
  </si>
  <si>
    <t>Scanner should display an error: "Unable to scan. Please adjust the barcode position."</t>
  </si>
  <si>
    <t>Verify Scanner Battery Consumption</t>
  </si>
  <si>
    <t>Low battery on device</t>
  </si>
  <si>
    <t>1. Open the scanner with a low battery percentage.</t>
  </si>
  <si>
    <t>Scanner should not crash, and the app should display a low battery warning if needed.</t>
  </si>
  <si>
    <t>Verify User Can Scann using the Front Camera by switching 
To Front camera</t>
  </si>
  <si>
    <t>User Should Be on the home page</t>
  </si>
  <si>
    <t>1.Open The Bar code Scanner 
2.provide the Access Permissions
3.Click on switching of the Camera</t>
  </si>
  <si>
    <t>Scanner Should Open the Front camera of th Device and try to scan using the Front camera</t>
  </si>
  <si>
    <t>Verify the Zoom in and Zoom Out Slider</t>
  </si>
  <si>
    <t xml:space="preserve">1.Open The Bar code Scanner 
2.provide the Access Permissions
3.Slide The Zoom Slider </t>
  </si>
  <si>
    <t>Use Should be Able To See the Zoom-in and Zoom-out  Functionality of the Camera</t>
  </si>
  <si>
    <t>(TS 005) MOBILE APP PRODUCT DISPLAY PAGE</t>
  </si>
  <si>
    <t>Validate product details display</t>
  </si>
  <si>
    <t>Product exists in the inventory</t>
  </si>
  <si>
    <t>1. Open the PDP page via barcode scanner.
2. Verify product details are displayed correctly.</t>
  </si>
  <si>
    <t>Product: King Size Cottage</t>
  </si>
  <si>
    <t>Product name, price, stock, discount, and related products are displayed accurately.</t>
  </si>
  <si>
    <t>Validate unlocked discount display</t>
  </si>
  <si>
    <t>Valid merchant discount setup</t>
  </si>
  <si>
    <t>1. Ensure a discount is configured for the product.
2.Scan the Product
3. you will be on  PDP page.</t>
  </si>
  <si>
    <t>10% Discount setup in merchant account</t>
  </si>
  <si>
    <t>The unlocked discount of 10% is displayed correctly.(This is Example)</t>
  </si>
  <si>
    <t>Validate stock availability display</t>
  </si>
  <si>
    <t>Product exists in stock</t>
  </si>
  <si>
    <t xml:space="preserve">
1.Scan the Barcode 
1. user will land to the PDP Page
2. Verify stock count display.</t>
  </si>
  <si>
    <t>Stock: 10  (This is example)</t>
  </si>
  <si>
    <t>Stock availability is displayed accurately.</t>
  </si>
  <si>
    <t>Minor</t>
  </si>
  <si>
    <t>Validate related products section</t>
  </si>
  <si>
    <t>Related products available</t>
  </si>
  <si>
    <t xml:space="preserve">
1.Scan the Barcode 
1. user will land to the PDP Page
2. Verify The Related Products</t>
  </si>
  <si>
    <t>Related product: Study Table</t>
  </si>
  <si>
    <t>Related products are displayed correctly.</t>
  </si>
  <si>
    <t>Validate price calculation with quantity increment</t>
  </si>
  <si>
    <t>Product in stock</t>
  </si>
  <si>
    <t>1.Scan the Barcode 
2.Land on the PDP Page
3. Increment product quantity.</t>
  </si>
  <si>
    <t>Price: ₹36,000</t>
  </si>
  <si>
    <t>Price is calculated accurately based on quantity.</t>
  </si>
  <si>
    <t>Validate Add to Cart functionality</t>
  </si>
  <si>
    <t>1.Scan the Barcode 
2.Land on the PDP Page
3. Click on Add to Cart</t>
  </si>
  <si>
    <t>Product is successfully added to the cart.</t>
  </si>
  <si>
    <t>Validate handling of out-of-stock product</t>
  </si>
  <si>
    <t>Product out of stock</t>
  </si>
  <si>
    <t>1. Scan barcode of an out-of-stock product.
2. Open PDP page.</t>
  </si>
  <si>
    <t>Stock: 0</t>
  </si>
  <si>
    <t>Out-of-stock message is displayed.</t>
  </si>
  <si>
    <t>Validate missing discount display</t>
  </si>
  <si>
    <t>No discount configured</t>
  </si>
  <si>
    <t>1. Ensure no discount is configured.
2. Open PDP page.</t>
  </si>
  <si>
    <t>No discount data</t>
  </si>
  <si>
    <t>The discount section is hidden or displays "No discount".</t>
  </si>
  <si>
    <t>Validate barcode scan failure</t>
  </si>
  <si>
    <t>Invalid barcode scanned</t>
  </si>
  <si>
    <t>1. Scan an invalid barcode.</t>
  </si>
  <si>
    <t>Invalid barcode</t>
  </si>
  <si>
    <t>"Product not found" error message is displayed.</t>
  </si>
  <si>
    <t>Validate UI responsiveness</t>
  </si>
  <si>
    <t>Device with varied screen sizes</t>
  </si>
  <si>
    <t>1. Open PDP page on devices with different screen sizes.</t>
  </si>
  <si>
    <t>Devices: Mobile, Tablet, Desktop</t>
  </si>
  <si>
    <t>The UI adjusts correctly to all screen sizes.</t>
  </si>
  <si>
    <t>Validate dependency failure for discount unlock</t>
  </si>
  <si>
    <t>Merchant service not available</t>
  </si>
  <si>
    <t>1. Simulate failure of the merchant discount service.
2. Open PDP page.</t>
  </si>
  <si>
    <t>Service unavailable</t>
  </si>
  <si>
    <t>Discount section displays an error message gracefully.</t>
  </si>
  <si>
    <t>Validate image carousel functionality</t>
  </si>
  <si>
    <t>Product has multiple images</t>
  </si>
  <si>
    <t>1. Open PDP page.
2. Swipe through the image carousel.</t>
  </si>
  <si>
    <t>Multiple product images</t>
  </si>
  <si>
    <t>Images can be swiped without issues.</t>
  </si>
  <si>
    <t>Validate color variation functionality</t>
  </si>
  <si>
    <t>Product has color variants</t>
  </si>
  <si>
    <t>1. Open PDP page.
2. Click on each color variation.</t>
  </si>
  <si>
    <t>Color options: Black, White, Gray</t>
  </si>
  <si>
    <t>Selected color is highlighted and displayed.</t>
  </si>
  <si>
    <t>Validate quantity decrement</t>
  </si>
  <si>
    <t>1. Open PDP page.
2. Decrease the quantity after incrementing it.</t>
  </si>
  <si>
    <t>Quantity: 1</t>
  </si>
  <si>
    <t>Quantity is decremented correctly, but not below 1.</t>
  </si>
  <si>
    <t>Validate “Scan Next” button functionality</t>
  </si>
  <si>
    <t>1. Open PDP page.
2. Click "Scan Next" button.</t>
  </si>
  <si>
    <t>Redirects to barcode scanner page.</t>
  </si>
  <si>
    <t>Validate related product click functionality</t>
  </si>
  <si>
    <t>Related product exists</t>
  </si>
  <si>
    <t>1. Open PDP page.
2. Click on a related product.</t>
  </si>
  <si>
    <t>Related Product: Study Table</t>
  </si>
  <si>
    <t>User is redirected to the related product’s PDP page.</t>
  </si>
  <si>
    <t>Validate price without a discount</t>
  </si>
  <si>
    <t>1. Ensure no discount is set up.
2. Open PDP page.</t>
  </si>
  <si>
    <t>Product: King Size Cottage, ₹40,000</t>
  </si>
  <si>
    <t>Original price is displayed without discount section.</t>
  </si>
  <si>
    <t>Validate long product name</t>
  </si>
  <si>
    <t>Product with a long name</t>
  </si>
  <si>
    <t>1. Configure a product with a long name.
2. Open PDP page.</t>
  </si>
  <si>
    <t>Product Name: “Super King Size Adjustable Bed with Storage...”</t>
  </si>
  <si>
    <t>The product name is truncated or wrapped appropriately.</t>
  </si>
  <si>
    <t>Validate product availability toggle</t>
  </si>
  <si>
    <t>Product inventory updated</t>
  </si>
  <si>
    <t>1. Change product stock to 0 in the merchant system.
2. Refresh PDP page.</t>
  </si>
  <si>
    <t>Availability status updates dynamically.</t>
  </si>
  <si>
    <t>Validate merchant-specific customizations</t>
  </si>
  <si>
    <t>Merchant configurations exist</t>
  </si>
  <si>
    <t>1. Apply custom branding or settings for a merchant.
2. Open PDP page.</t>
  </si>
  <si>
    <t>Custom branding by merchant</t>
  </si>
  <si>
    <t>Page displays merchant-specific customizations correctly.</t>
  </si>
  <si>
    <t>Validate navigation back button</t>
  </si>
  <si>
    <t>User is on PDP page</t>
  </si>
  <si>
    <t>1. Open PDP page.
2. Click the back button.</t>
  </si>
  <si>
    <t>User navigates to the previous screen or page.</t>
  </si>
  <si>
    <t>Validate handling of invalid discount data</t>
  </si>
  <si>
    <t>Corrupted discount data exists</t>
  </si>
  <si>
    <t>1. Inject invalid discount data.
2. Open PDP page.</t>
  </si>
  <si>
    <t>Corrupted discount: NaN or incorrect % value</t>
  </si>
  <si>
    <t>Page displays an error or skips discount gracefully.</t>
  </si>
  <si>
    <t>Validate loading time of PDP</t>
  </si>
  <si>
    <t>1. Open the PDP page and measure loading time.</t>
  </si>
  <si>
    <t>Page loads within the acceptable time threshold (&lt; 3 sec).</t>
  </si>
  <si>
    <t>Validate negative quantity input</t>
  </si>
  <si>
    <t>1. Manually input a negative quantity (if possible).</t>
  </si>
  <si>
    <t>Quantity: -1</t>
  </si>
  <si>
    <t>Input is either prevented or reset to 1.</t>
  </si>
  <si>
    <t>Validate PDP with no product image</t>
  </si>
  <si>
    <t>Product missing an image</t>
  </si>
  <si>
    <t>1. Configure a product without an image.
2. Open PDP page.</t>
  </si>
  <si>
    <t>Product: King Size Cottage (no image)</t>
  </si>
  <si>
    <t>Placeholder image or "No image available" is displayed.</t>
  </si>
  <si>
    <t>Validate multi-language support</t>
  </si>
  <si>
    <t>Multi-language system enabled</t>
  </si>
  <si>
    <t>1. Change language settings.
2. Open PDP page.</t>
  </si>
  <si>
    <t>Language: Hindi, English</t>
  </si>
  <si>
    <t>Page content is translated correctly.</t>
  </si>
  <si>
    <t>Validate network disconnection handling</t>
  </si>
  <si>
    <t>Internet disconnected</t>
  </si>
  <si>
    <t>1. Open PDP page while offline.</t>
  </si>
  <si>
    <t>No internet</t>
  </si>
  <si>
    <t>Displays a "No internet connection" error gracefully.</t>
  </si>
  <si>
    <t>Validate cart price summary update</t>
  </si>
  <si>
    <t>Add multiple products to cart</t>
  </si>
  <si>
    <t>1. Add multiple products from different PDPs.
2. Check the cart summary.</t>
  </si>
  <si>
    <t>Products: King Size Cottage, Study Table</t>
  </si>
  <si>
    <t>Cart summary updates accurately.</t>
  </si>
  <si>
    <t>Validate PDP with large product inventory</t>
  </si>
  <si>
    <t>Product with a high stock count</t>
  </si>
  <si>
    <t>1. Configure a product with a high stock count.
2. Open PDP page.</t>
  </si>
  <si>
    <t>Stock: 9999+</t>
  </si>
  <si>
    <t>Stock display is formatted correctly.</t>
  </si>
  <si>
    <t>Validate PDP performance under heavy load</t>
  </si>
  <si>
    <t>High concurrent user traffic</t>
  </si>
  <si>
    <t>1. Simulate high user traffic.
2. Open PDP page.</t>
  </si>
  <si>
    <t>Concurrent users: 100+</t>
  </si>
  <si>
    <t>PDP performance remains optimal with no delays.</t>
  </si>
  <si>
    <t>Validate the Video uploaded for the Product display page plays</t>
  </si>
  <si>
    <t xml:space="preserve">1.Scan the Barcode
2.Land on the pdp page
3.swipe till the video </t>
  </si>
  <si>
    <t xml:space="preserve">                                                        -</t>
  </si>
  <si>
    <t>The Video should be played without lag, runs smoothly</t>
  </si>
  <si>
    <t>(TS 006) MOBILE APP CART PAGE</t>
  </si>
  <si>
    <t>Add single item to the cart</t>
  </si>
  <si>
    <t>User is logged in, item is available in stock,User is in PDP page</t>
  </si>
  <si>
    <t>1. Navigate to Product Display Page 
2. Click on 'Add to Cart' 
3. Verify item appears in the cart</t>
  </si>
  <si>
    <t>Example: King Size Cottage</t>
  </si>
  <si>
    <t>Item successfully added to cart</t>
  </si>
  <si>
    <t>Add multiple items to the cart</t>
  </si>
  <si>
    <t>User is logged in, items available in stock,User is in PDP Page</t>
  </si>
  <si>
    <t>1. Navigate to Product Display Page 
2. Add multiple items (By Scanning the Barcode)
3. Verify all items appear in the cart</t>
  </si>
  <si>
    <t>Multiple products</t>
  </si>
  <si>
    <t>All selected items added to cart</t>
  </si>
  <si>
    <t>Remove an item from the cart</t>
  </si>
  <si>
    <t>User has items in cart</t>
  </si>
  <si>
    <t>1. Navigate to Cart Page  
2. Click on 'Remove/cancel ' icon next to an item 
3. Verify the item is removed from the cart</t>
  </si>
  <si>
    <t>King Size Cottage</t>
  </si>
  <si>
    <t>Item successfully removed from cart</t>
  </si>
  <si>
    <t>Update quantity of an item in the cart</t>
  </si>
  <si>
    <t>1. Navigate to Cart Page 
2. Increase quantity using '+' button 
3. Decrease quantity using '-' button 
4. Verify updated quantities and prices</t>
  </si>
  <si>
    <t>Quantities and prices updated correctly</t>
  </si>
  <si>
    <t>Attempt to add out-of-stock item</t>
  </si>
  <si>
    <t>User is logged in, item is out of stock</t>
  </si>
  <si>
    <t>1. Navigate to Product Display Page 
2. Attempt to add an out-of-stock item to the cart 
3. Verify error message displayed</t>
  </si>
  <si>
    <t>Out-of-stock item</t>
  </si>
  <si>
    <t>Error message displayed</t>
  </si>
  <si>
    <t>Verify cart total calculation</t>
  </si>
  <si>
    <t>User has multiple items in cart</t>
  </si>
  <si>
    <t>1. Add multiple items to the cart 
2. Verify the subtotal, tax, and total calculations</t>
  </si>
  <si>
    <t>Total calculated correctly based on items added</t>
  </si>
  <si>
    <t>Verify discount application</t>
  </si>
  <si>
    <t>User is logged in, discount coupon available</t>
  </si>
  <si>
    <t>1. Add eligible items to cart 
2. Apply discount coupon 
3. Verify discount applied correctly</t>
  </si>
  <si>
    <t>Discount coupon</t>
  </si>
  <si>
    <t>Discount applied correctly to eligible items</t>
  </si>
  <si>
    <t>Verify checkout button functionality/BUY Now</t>
  </si>
  <si>
    <t>1. Navigate to Cart Page 
2. Click on 'Buy Now' or 'Checkout'  
3. Verify navigation to checkout page/Payment Gateway page</t>
  </si>
  <si>
    <t>Items in cart</t>
  </si>
  <si>
    <t>User navigates to checkout page/PaymeGateway Page</t>
  </si>
  <si>
    <t>Verify cart page loading with empty cart</t>
  </si>
  <si>
    <t>User has no items in cart</t>
  </si>
  <si>
    <t>1. Navigate to Cart Page 
2. Verify empty cart message</t>
  </si>
  <si>
    <t>NA</t>
  </si>
  <si>
    <t>Message displayed: "Your cart is empty"</t>
  </si>
  <si>
    <t>Attempt to proceed with empty cart</t>
  </si>
  <si>
    <t>1. Navigate to Cart Page 
2. Attempt to click 'Buy Now' or 'Checkout' 
3. Verify error message or disabled button</t>
  </si>
  <si>
    <t>Error message displayed or button disabled</t>
  </si>
  <si>
    <t>Verify stock validation for items in cart</t>
  </si>
  <si>
    <t>User has items in cart, stock updated after addition</t>
  </si>
  <si>
    <t>1. Add items to cart 
2. Stock is reduced to 0 for one item in admin backend 
3. Attempt to checkout</t>
  </si>
  <si>
    <t>Error message displayed: "Item out of stock"</t>
  </si>
  <si>
    <t>Verify cart persistence after logout</t>
  </si>
  <si>
    <t>User has items in cart, logs out</t>
  </si>
  <si>
    <t>1. Add items to cart 
2. Log out and log back in 
3. Navigate to Cart Page</t>
  </si>
  <si>
    <t>Cart remains intact after logging back in</t>
  </si>
  <si>
    <t>Verify duplicate item addition</t>
  </si>
  <si>
    <t>User is logged in, item is already in cart</t>
  </si>
  <si>
    <t>1. Add an item to the cart 
2. Attempt to add the same item again 
3. Verify updated quantity or appropriate error message</t>
  </si>
  <si>
    <t>Quantity updated for the duplicate item in cart</t>
  </si>
  <si>
    <t>Verify cart page responsiveness</t>
  </si>
  <si>
    <t>1. Open Cart Page on different devices or screen resolutions 
2. Verify layout and functionality</t>
  </si>
  <si>
    <t>Cart page is responsive and displays correctly on all devices</t>
  </si>
  <si>
    <t>Verify item removal from cart persists</t>
  </si>
  <si>
    <t>User has items in cart, removes one</t>
  </si>
  <si>
    <t>1. Remove an item from the cart 
2. Log out and log back in 
3. Verify the item remains removed from the cart</t>
  </si>
  <si>
    <t>Removed item does not reappear after logging back in</t>
  </si>
  <si>
    <t>Verify cart page error handling</t>
  </si>
  <si>
    <t>Server connectivity issue</t>
  </si>
  <si>
    <t>1. Navigate to Cart Page during a simulated server issue 
2. Verify error message displayed</t>
  </si>
  <si>
    <t>Proper error message displayed: "Unable to load cart. Please try again later"</t>
  </si>
  <si>
    <t>Validate special character handling</t>
  </si>
  <si>
    <t>User adds item with special characters in name</t>
  </si>
  <si>
    <t>1. Add an item with special characters in its name to the cart 
2. Verify proper display in cart</t>
  </si>
  <si>
    <t>Special characters in item name</t>
  </si>
  <si>
    <t>Item name displayed correctly without formatting issues</t>
  </si>
  <si>
    <t>Verify cart clearance functionality</t>
  </si>
  <si>
    <t>1. Click on 'Clear Cart' button 
2. Confirm the action if prompted 
3. Verify all items are removed from the cart</t>
  </si>
  <si>
    <t>All items removed, and cart displays "Your cart is empty"</t>
  </si>
  <si>
    <t>Validate cart data after session timeout</t>
  </si>
  <si>
    <t>User has items in cart, session expires</t>
  </si>
  <si>
    <t>1. Add items to cart 
2. Wait for session timeout or manually expire session 
3. Log back in and verify cart contents</t>
  </si>
  <si>
    <t>Cart data persists after session timeout</t>
  </si>
  <si>
    <t>Verify edge case for max cart items</t>
  </si>
  <si>
    <t>User adds items to reach cart limit</t>
  </si>
  <si>
    <t>1. Add items to cart until maximum limit is reached (if applicable) 
2. Verify appropriate message or behavior</t>
  </si>
  <si>
    <t>Maximum cart limit</t>
  </si>
  <si>
    <t>Error message displayed or limit reached without issues</t>
  </si>
  <si>
    <t>Validate price update on quantity change</t>
  </si>
  <si>
    <t>User modifies item quantity in cart</t>
  </si>
  <si>
    <t>1. Add an item to the cart
2. Modify the item quantity 
3. Verify the total price updates accordingly</t>
  </si>
  <si>
    <t>Total price reflects updated quantity</t>
  </si>
  <si>
    <t>Validate navigation to product page from cart</t>
  </si>
  <si>
    <t>1. Navigate to Cart Page 
2. Click on an item in the cart 
3. Verify navigation to the respective product page</t>
  </si>
  <si>
    <t>User navigates to product page of the selected item</t>
  </si>
  <si>
    <t>Validate estimated delivery date update</t>
  </si>
  <si>
    <t>User has items in cart, modifies location</t>
  </si>
  <si>
    <t>1. Add an item to cart 
2. Change delivery address or location 
3. Verify updated estimated delivery date</t>
  </si>
  <si>
    <t>Delivery date updates based on location</t>
  </si>
  <si>
    <t>Validate cart page UI on error message</t>
  </si>
  <si>
    <t>Server or stock error</t>
  </si>
  <si>
    <t>1. Trigger an error scenario (e.g., stock issue) 
2. Verify error message UI alignment and display</t>
  </si>
  <si>
    <t>Error message displayed properly without breaking the UI</t>
  </si>
  <si>
    <t>Validate persistence of discount coupon</t>
  </si>
  <si>
    <t>User applies a coupon, logs out and back in</t>
  </si>
  <si>
    <t>1. Apply discount coupon to eligible items 
2. Log out and log back in 
3. Verify coupon remains applied</t>
  </si>
  <si>
    <t>Coupon remains applied after logging back in</t>
  </si>
  <si>
    <t>Verify cart's behavior on invalid promo</t>
  </si>
  <si>
    <t>User applies invalid promo code</t>
  </si>
  <si>
    <t>1. Navigate to Cart Page 
2. Apply an invalid or expired promo code 
3. Verify appropriate error message</t>
  </si>
  <si>
    <t>Invalid promo code</t>
  </si>
  <si>
    <t>Error message displayed: "Invalid promo code"</t>
  </si>
  <si>
    <t>Validate user notification for price drop</t>
  </si>
  <si>
    <t>Price of an item in cart drops after addition</t>
  </si>
  <si>
    <t>1. Add an item to the cart 
2. Reduce the price of the item in the admin backend 
3. Verify user notification in cart</t>
  </si>
  <si>
    <t>Notification displayed for price drop</t>
  </si>
  <si>
    <t>Validate tax update for cart items</t>
  </si>
  <si>
    <t>User modifies cart items affecting tax</t>
  </si>
  <si>
    <t>1. Add taxable items to the cart 
2. Modify items or add tax-exempt items 
3. Verify updated tax amount</t>
  </si>
  <si>
    <t>Taxable and exempt items</t>
  </si>
  <si>
    <t>Tax amount reflects updated cart items</t>
  </si>
  <si>
    <t>Validate cart page accessibility features</t>
  </si>
  <si>
    <t>1. Navigate to Cart Page 
2. Verify accessibility features (keyboard navigation, screen reader support)</t>
  </si>
  <si>
    <t>Cart page meets accessibility standards</t>
  </si>
  <si>
    <t>Validate behavior for cart expiration</t>
  </si>
  <si>
    <t>User leaves items in cart for an extended time</t>
  </si>
  <si>
    <t>1. Add items to cart 
2. Leave cart idle for the expiration period (if applicable) 
3. Verify behavior (e.g., cart reset, warning message)</t>
  </si>
  <si>
    <t>Cart expires after defined period or warning displayed</t>
  </si>
  <si>
    <t>Verify the Page Title name of thr Cart page to be as Cart</t>
  </si>
  <si>
    <t>User Should be Logged  and scan the barcode and navigate to cart page (Or)
User Should be Logged in and CLick on the Cart icon and land on the cart page</t>
  </si>
  <si>
    <t xml:space="preserve">1.Navigate to the Cart page
2.Check for the Display cart page </t>
  </si>
  <si>
    <t>Cart page title name should be displayed as Cart</t>
  </si>
  <si>
    <t>Verify the Product added count to the cart page to be shown next to the cart</t>
  </si>
  <si>
    <t>1.Navigate to the Cart page
2.Check for the Cart page Count on the Page title</t>
  </si>
  <si>
    <t>User/Customer should be see the Product Count Added into the Cart</t>
  </si>
  <si>
    <t>Verify the Brand Name for the Product is Displayed</t>
  </si>
  <si>
    <t>User Adds the Product from the PDP Screen/Page</t>
  </si>
  <si>
    <t>1.Navigate to the Cart page
2.Check  Brand Name is Shown for the Product</t>
  </si>
  <si>
    <t>The Brand name should be Upated by the Merchant 
In the Merchant account Login</t>
  </si>
  <si>
    <t>The Brand name Should be Shown for the Product From the Perticular Store</t>
  </si>
  <si>
    <t>Verify the Category name For the Product is Displayed</t>
  </si>
  <si>
    <t>1.Navigate to the Cart page
2.Check  category  Name is Shown for the Product</t>
  </si>
  <si>
    <t>The Category name should be Displayed alog with the brnd name in the Cart page.</t>
  </si>
  <si>
    <t>(TS 007) MOBILE APP CART PAGE BILLING DETAILS</t>
  </si>
  <si>
    <t>Verify taxable amount calculation</t>
  </si>
  <si>
    <t>Items added to the cart</t>
  </si>
  <si>
    <t>1. Add items to the cart. 
2. Verify the displayed taxable amount matches the subtotal of the items.</t>
  </si>
  <si>
    <t>King Size Cottage ₹36,000; Recliner ₹45,000</t>
  </si>
  <si>
    <t>Taxable amount = ₹81,000</t>
  </si>
  <si>
    <t>Verify bill amount matches taxable amount</t>
  </si>
  <si>
    <t>1. Add items to the cart. 
2. Verify the bill matches the taxable amount (assuming no tax or additional fees).</t>
  </si>
  <si>
    <t>Taxable Amount = ₹81,000</t>
  </si>
  <si>
    <t>Bill = ₹81,000</t>
  </si>
  <si>
    <t>Verify 'Net to Pay' amount matches bill</t>
  </si>
  <si>
    <t>1. Add items to the cart.
 2. Verify that the 'Net to Pay' value equals the Bill amount.</t>
  </si>
  <si>
    <t>Taxable Amount = ₹81,000; Bill = ₹81,000</t>
  </si>
  <si>
    <t>Net to Pay = ₹81,000</t>
  </si>
  <si>
    <t>Verify discount application on taxable amount</t>
  </si>
  <si>
    <t>Items added to cart, discount coupon available</t>
  </si>
  <si>
    <t>1. Add items to the cart. 
2. Apply a valid discount coupon.
 3. Verify the taxable amount reflects the discount.</t>
  </si>
  <si>
    <t>Discount: 10% (₹8,100)</t>
  </si>
  <si>
    <t>Taxable amount = ₹72,900</t>
  </si>
  <si>
    <t>Verify negative taxable amount calculation</t>
  </si>
  <si>
    <t>Items added with negative price (edge case)</t>
  </si>
  <si>
    <t>1. Manually modify item price to a negative value. 
2. Verify if the system prevents negative taxable amounts.</t>
  </si>
  <si>
    <t>Item Price = -₹5,000</t>
  </si>
  <si>
    <t>System throws error or prevents negative amounts</t>
  </si>
  <si>
    <t>Verify taxable amount with tax inclusion</t>
  </si>
  <si>
    <t>Items added to the cart, tax enabled in backend</t>
  </si>
  <si>
    <t>1. Add items to the cart. 
2. Verify if the taxable amount reflects tax inclusion (e.g., GST/VAT).</t>
  </si>
  <si>
    <t>GST: 18%; Subtotal = ₹81,000</t>
  </si>
  <si>
    <t>Taxable amount = ₹95,580 (₹81,000 + ₹14,580 tax)</t>
  </si>
  <si>
    <t>Verify taxable amount when cart is empty</t>
  </si>
  <si>
    <t>No items added to the cart</t>
  </si>
  <si>
    <t>1. Navigate to Cart Page. 
2. Verify the taxable amount, bill, and net to pay values.</t>
  </si>
  <si>
    <t>No items in cart</t>
  </si>
  <si>
    <t>Taxable Amount = ₹0; Bill = ₹0; Net to Pay = ₹0</t>
  </si>
  <si>
    <t>Verify taxable amount calculation after item removal</t>
  </si>
  <si>
    <t>Items added, one item removed</t>
  </si>
  <si>
    <t>1. Add items to the cart. 
2. Remove an item. 
3. Verify the updated taxable amount.</t>
  </si>
  <si>
    <t>Initial: ₹81,000; Removed item: ₹36,000</t>
  </si>
  <si>
    <t>Updated taxable amount = ₹45,000</t>
  </si>
  <si>
    <t>Verify taxable amount calculation after quantity update</t>
  </si>
  <si>
    <t>Items added, quantity updated</t>
  </si>
  <si>
    <t>1. Add an item to the cart.
 2. Increase item quantity.
 3. Verify the taxable amount reflects updated quantities.</t>
  </si>
  <si>
    <t>Quantity = 2; Price = ₹36,000</t>
  </si>
  <si>
    <t>Taxable Amount = ₹72,000</t>
  </si>
  <si>
    <t>Verify bill calculation after applying multiple discounts</t>
  </si>
  <si>
    <t>Items added, multiple valid discount coupons</t>
  </si>
  <si>
    <t>1. Add items to the cart. 
2. Apply two valid discount coupons.
 3. Verify updated taxable amount and bill.</t>
  </si>
  <si>
    <t>Discount 1: 10%; Discount 2: ₹5,000</t>
  </si>
  <si>
    <t>Updated taxable amount = ₹68,400; Bill = ₹68,400</t>
  </si>
  <si>
    <t xml:space="preserve">(TS 008) MOBILE APP CART PAGE COUPOUNS </t>
  </si>
  <si>
    <t>Verify coupon code entry field with a valid coupon code</t>
  </si>
  <si>
    <t>The User Can Click the Coupouns Link from the Cart page</t>
  </si>
  <si>
    <t>1. Navigate to the coupon code entry field.
2. Enter a valid coupon code.
3. Press the "Apply" button.</t>
  </si>
  <si>
    <t>"DISCOUNT20" (valid coupon code)</t>
  </si>
  <si>
    <t>The coupon code is applied successfully, and a discount of 20% is reflected in the total price of th Cart page.</t>
  </si>
  <si>
    <t>Verify coupon code entry field with an invalid coupon code</t>
  </si>
  <si>
    <t>1. Navigate to the coupon code entry field.
2. Enter an invalid coupon code.
3. Press the "Apply" button.</t>
  </si>
  <si>
    <t>"INVALIDCOUPON123"</t>
  </si>
  <si>
    <t>The system displays an error message indicating that the coupon code is invalid.</t>
  </si>
  <si>
    <t>Verify the presence of the coupon list with name and discount percentage</t>
  </si>
  <si>
    <t>1. Navigate to the coupon list.
2. Verify the list of coupons with their names and discount percentages.</t>
  </si>
  <si>
    <t>The coupon list is displayed, showing coupon names and their respective discount percentages.</t>
  </si>
  <si>
    <t>Verify applying a coupon from the list</t>
  </si>
  <si>
    <t>1. Navigate to the list of available coupons.
2. Select a coupon from the list.
3. Press the "Apply" button next to it.</t>
  </si>
  <si>
    <t>"SUMMER15" (from the list)</t>
  </si>
  <si>
    <t>The selected coupon is applied successfully, and the discount is reflected in the total price.</t>
  </si>
  <si>
    <t>Verify the system behavior when no coupon code is entered and "Apply" is pressed</t>
  </si>
  <si>
    <t>1. Leave the coupon code entry field empty.
2. Press the "Apply" button.</t>
  </si>
  <si>
    <t>The system displays an error message stating that no coupon code was entered.</t>
  </si>
  <si>
    <t>Verify applying multiple coupons from the list</t>
  </si>
  <si>
    <t>1. Navigate to the list of available coupons.
2. Select multiple coupons.
3. Press the "Apply" button next to each one.</t>
  </si>
  <si>
    <t>"DISCOUNT20", "SUMMER15"</t>
  </si>
  <si>
    <t>Only one coupon should be applied, and the most recent applied coupon should be reflected in the total price.</t>
  </si>
  <si>
    <t>Verify the behavior of the "Apply" button when the code is already applied</t>
  </si>
  <si>
    <t>1. Enter a valid coupon code.
2. Apply it.
3. Enter the same coupon code again.
4. Press the "Apply" button.</t>
  </si>
  <si>
    <t>"DISCOUNT20"</t>
  </si>
  <si>
    <t>The system should display a message that the coupon code is already applied and no further action is needed.</t>
  </si>
  <si>
    <t>Verify expiration of expired coupon codes</t>
  </si>
  <si>
    <t>1. Check the list of available coupons.
2. Select an expired coupon.
3. Press the "Apply" button.</t>
  </si>
  <si>
    <t>"EXPIRED10"</t>
  </si>
  <si>
    <t>The system should display an error message indicating that the coupon has expired.</t>
  </si>
  <si>
    <t>Verify that a coupon code field accepts alphanumeric codes</t>
  </si>
  <si>
    <t>1. Enter an alphanumeric coupon code.
2. Press the "Apply" button.</t>
  </si>
  <si>
    <t>"CODE123AB"</t>
  </si>
  <si>
    <t>The coupon code should be accepted if valid, and the corresponding discount is applied.</t>
  </si>
  <si>
    <t>Verify coupon application in the shopping cart</t>
  </si>
  <si>
    <t>The user is logged into the application, has added items to the cart, and has access to the coupon page.</t>
  </si>
  <si>
    <t>1. Navigate to the shopping cart.
2. Enter a valid coupon code.
3. Press the "Apply" button.</t>
  </si>
  <si>
    <t>"DISCOUNT25"</t>
  </si>
  <si>
    <t>The coupon code should be applied to the cart, and the discount is reflected in the total.</t>
  </si>
  <si>
    <t>Verify the visibility of coupon codes based on user eligibility</t>
  </si>
  <si>
    <t>The user is logged into the application and has access to the coupon page.</t>
  </si>
  <si>
    <t>1. Navigate to the coupon list.
2. Check which coupons are visible for the logged-in user.</t>
  </si>
  <si>
    <t>Coupons should only be visible to the user if they meet the criteria for the coupon (e.g., based on user type or account status).</t>
  </si>
  <si>
    <t>Verify error message for incorrect coupon code format</t>
  </si>
  <si>
    <t>1. Enter a coupon code with an incorrect format (e.g., too many characters).
2. Press the "Apply" button.</t>
  </si>
  <si>
    <t>"TOOLONGCODETHATEXCEEDSLIMIT123"</t>
  </si>
  <si>
    <t>The system should display an error message indicating that the coupon code format is incorrect or too long.</t>
  </si>
  <si>
    <t>Verify system behavior when the "Apply" button is pressed without entering a coupon code</t>
  </si>
  <si>
    <t>The system should prompt the user to enter a coupon code and prevent applying an empty code.</t>
  </si>
  <si>
    <t>Verify coupon discount update after removal of a coupon</t>
  </si>
  <si>
    <t>1. Apply a valid coupon.
2. Remove the coupon from the list.
3. Verify that the discount is removed and the total price is updated.</t>
  </si>
  <si>
    <t>"WINTER30"</t>
  </si>
  <si>
    <t>The discount applied by the coupon should be removed, and the total price should be updated accordingly.</t>
  </si>
  <si>
    <t>Verify applying a coupon with a minimum order value requirement</t>
  </si>
  <si>
    <t>The user is logged into the application, adds items to the cart, and has access to the coupon page.</t>
  </si>
  <si>
    <t>1. Add items to the cart with a total lower than the minimum order value.
2. Apply a coupon with a minimum order requirement.
3. Press the "Apply" button.</t>
  </si>
  <si>
    <t>"MINORDER50" (with rupees 5,000 minimum order requirement)</t>
  </si>
  <si>
    <t>The system should display an error message indicating that the minimum order value has not been met.</t>
  </si>
  <si>
    <t>Verify that once the Coupoun is applied the Apply button changes to Applied</t>
  </si>
  <si>
    <t xml:space="preserve">1. Click on the Apply button
2. Obseve the Changes of the Button
</t>
  </si>
  <si>
    <r>
      <rPr>
        <sz val="11"/>
        <color rgb="FF000000"/>
        <rFont val="Aptos Narrow"/>
        <scheme val="minor"/>
      </rPr>
      <t xml:space="preserve">The Button once Applied Should be Shown as </t>
    </r>
    <r>
      <rPr>
        <b/>
        <sz val="11"/>
        <color rgb="FF000000"/>
        <rFont val="Aptos Narrow"/>
        <scheme val="minor"/>
      </rPr>
      <t>"APPLIED"</t>
    </r>
  </si>
  <si>
    <t>Verify the Amount Based Coupoun</t>
  </si>
  <si>
    <t>1.Click on the Coupoun link from the cart page
2.Check in the List  for the amount based Coupoun</t>
  </si>
  <si>
    <t>If the Coupoun is Based on the Amount Then the Amount of Coupoun value should be showed</t>
  </si>
  <si>
    <t>Verify user can click back Button from the Coupoun page</t>
  </si>
  <si>
    <t xml:space="preserve">1.Click on the Coupoun link from the cart page
2.Click on the Coupoun from the List
3.Click on the Back button </t>
  </si>
  <si>
    <t>Once the Back Button is Clicked you should be back to the cart page</t>
  </si>
  <si>
    <t>(TS 009) MOBILE APP PAYMENT METHOD PAGE</t>
  </si>
  <si>
    <t>Verify page title is displayed correctly</t>
  </si>
  <si>
    <t>User is on the payment gateway page</t>
  </si>
  <si>
    <t xml:space="preserve">
1.Click on the Buy Now button From Cart Page
2. User will Navigate to the payment gateway page.
</t>
  </si>
  <si>
    <t>The page title "Payment Methods" should be displayed at the top of the page.</t>
  </si>
  <si>
    <t>Verify UPI payment option can be selected</t>
  </si>
  <si>
    <t xml:space="preserve">
1.Click on the Buy Now button From Cart Page
2. Navigate to the payment gateway page.
3. Select the "Pay with UPI" radio button.
</t>
  </si>
  <si>
    <t>The "Pay with UPI" option should be selected successfully, and the corresponding field/input should be displayed.</t>
  </si>
  <si>
    <t>Verify Net Banking payment option can be selected</t>
  </si>
  <si>
    <t xml:space="preserve">1.Click on the Buy Now button From Cart Page
2. Navigate to the payment gateway page.
3. Select the "Pay with Net Banking" radio button.
</t>
  </si>
  <si>
    <t>The "Pay with Net Banking" option should be selected successfully, and the corresponding field/input should be displayed.</t>
  </si>
  <si>
    <t>Verify Credit/Debit Card payment option can be selected</t>
  </si>
  <si>
    <t xml:space="preserve">
1.Click on the Buy Now button From Cart Page
2. Navigate to the payment gateway page.
3. Select the "Pay with Credit/Debit Card" radio button.
</t>
  </si>
  <si>
    <t>The "Pay with Credit/Debit Card" option should be selected successfully, and the corresponding field/input should be displayed.</t>
  </si>
  <si>
    <t>Verify Proceed to Pay button is enabled when a payment option is selected</t>
  </si>
  <si>
    <t>1. Navigate to the payment gateway page.
2. Select any payment option.
3. Check the "Proceed to Pay" button status.</t>
  </si>
  <si>
    <t>The "Proceed to Pay" button should become enabled once a payment option is selected.</t>
  </si>
  <si>
    <t>Verify Proceed to Pay button is disabled when no payment option is selected</t>
  </si>
  <si>
    <t>1. Navigate to the payment gateway page.
2. Do not select any payment option.
3. Check the "Proceed to Pay" button status.</t>
  </si>
  <si>
    <t>The "Proceed to Pay" button should remain disabled until a payment option is selected.</t>
  </si>
  <si>
    <t>Verify amount displayed matches the order total</t>
  </si>
  <si>
    <t>1. Navigate to the payment gateway page.
2. Check the displayed amount under "To Pay".</t>
  </si>
  <si>
    <t>₹76,000.00</t>
  </si>
  <si>
    <t>The "To Pay" amount should match the order total.</t>
  </si>
  <si>
    <t>Verify error message when attempting to proceed without selecting a payment option</t>
  </si>
  <si>
    <t>1. Navigate to the payment gateway page.
2. Press the "Proceed to Pay" button without selecting any payment option.</t>
  </si>
  <si>
    <t>The system should display an error message prompting the user to select a payment method.</t>
  </si>
  <si>
    <t>Verify redirection after selecting UPI and proceeding</t>
  </si>
  <si>
    <t>1. Select "Pay with UPI".
2. Enter a valid UPI ID.
3. Press "Proceed to Pay".</t>
  </si>
  <si>
    <t>Valid UPI ID (e.g., "user@upi")</t>
  </si>
  <si>
    <t>The user should be redirected to the UPI payment interface successfully.</t>
  </si>
  <si>
    <t>Verify behavior when entering an invalid UPI ID</t>
  </si>
  <si>
    <t>1. Select "Pay with UPI".
2. Enter an invalid UPI ID.
3. Press "Proceed to Pay".</t>
  </si>
  <si>
    <t>Invalid UPI ID (e.g., "invalidupi@xyz")</t>
  </si>
  <si>
    <t>The system should display an error message indicating an invalid UPI ID.</t>
  </si>
  <si>
    <t>Verify redirection after selecting Net Banking and proceeding</t>
  </si>
  <si>
    <t>1. Select "Pay with Net Banking".
2. Choose a valid bank from the dropdown.
3. Press "Proceed to Pay".</t>
  </si>
  <si>
    <t>"HDFC Bank" (example)</t>
  </si>
  <si>
    <t>The user should be redirected to the bank's login page for payment.</t>
  </si>
  <si>
    <t>Verify behavior when no bank is selected for Net Banking</t>
  </si>
  <si>
    <t>1. Select "Pay with Net Banking".
2. Do not select any bank.
3. Press "Proceed to Pay".</t>
  </si>
  <si>
    <t>The system should display an error message prompting the user to select a bank.</t>
  </si>
  <si>
    <t>Verify entering valid credit card details</t>
  </si>
  <si>
    <t>1. Select "Pay with Credit/Debit Card".
2. Enter valid card details (number, expiry, CVV).
3. Press "Proceed to Pay".</t>
  </si>
  <si>
    <t>Valid card details: Card No: 4111 1111 1111 1111
Expiry: 12/25
CVV: 123</t>
  </si>
  <si>
    <t>The user should be redirected to a secure OTP/confirmation page for payment.</t>
  </si>
  <si>
    <t>Verify entering invalid credit card details</t>
  </si>
  <si>
    <t>1. Select "Pay with Credit/Debit Card".
2. Enter invalid card details.
3. Press "Proceed to Pay".</t>
  </si>
  <si>
    <t>Invalid card details: Card No: 1234 5678 9012 3456
Expiry: 13/30
CVV: 999</t>
  </si>
  <si>
    <t>The system should display an error message indicating invalid card details.</t>
  </si>
  <si>
    <t>Verify timeout during payment redirection</t>
  </si>
  <si>
    <t>1. Select any payment method.
2. Press "Proceed to Pay".
3. Simulate a timeout or delayed response from the payment gateway.</t>
  </si>
  <si>
    <t>The system should display a timeout message and allow the user to retry.</t>
  </si>
  <si>
    <t>Verify amount is non-editable on the payment page</t>
  </si>
  <si>
    <t>1. Navigate to the payment page.
2. Attempt to edit the displayed "To Pay" amount.</t>
  </si>
  <si>
    <t>The amount displayed should be non-editable and fixed based on the cart total.</t>
  </si>
  <si>
    <t>Verify behavior when navigating away and back to the payment page</t>
  </si>
  <si>
    <t>1. Navigate to the payment page.
2. Select a payment method.
3. Navigate away from the page.
4. Return to the payment page.</t>
  </si>
  <si>
    <t>The selected payment method should persist, or the page should reset based on app behavior.</t>
  </si>
  <si>
    <t>Verify behavior when the payment gateway service is unavailable</t>
  </si>
  <si>
    <t>1. Select any payment method.
2. Press "Proceed to Pay".
3. Simulate a payment gateway service failure.</t>
  </si>
  <si>
    <t>The system should display an appropriate error message and allow retrying.</t>
  </si>
  <si>
    <t>Verify successful transaction completion message</t>
  </si>
  <si>
    <t>1. Select any payment method.
2. Enter valid payment details.
3. Complete the payment process.</t>
  </si>
  <si>
    <t>The system should display a success message and update the order status to "Paid".</t>
  </si>
  <si>
    <t>Verify error message for insufficient balance in account</t>
  </si>
  <si>
    <t>1. Select "Pay with UPI" or "Credit/Debit Card".
2. Simulate a transaction with insufficient balance.</t>
  </si>
  <si>
    <t>Valid UPI/credit card details with insufficient balance</t>
  </si>
  <si>
    <t>The system should display an error message indicating insufficient funds.</t>
  </si>
  <si>
    <t>(TS 010) MOBILE APP PAYMENT NOTIFICATION</t>
  </si>
  <si>
    <t>Successful order with multiple payment methods</t>
  </si>
  <si>
    <t>User is logged in, Product added to cart</t>
  </si>
  <si>
    <t>1. Select product and go to checkout page
2. Choose multiple payment methods
3. Complete payment
4. Check the confirmation page</t>
  </si>
  <si>
    <t>Order Number: 2024/0191</t>
  </si>
  <si>
    <t>Confirmation page should show "Thanks for your order. Your Order Number is 2024/0191"
Two buttons: "Go to My Orders" and "Go back to Home"</t>
  </si>
  <si>
    <t>Order Confirmation page UI elements</t>
  </si>
  <si>
    <t>User has made a successful order</t>
  </si>
  <si>
    <t>1. Check the presence of the "Go to My Orders" button
2. Check the presence of the "Go back to Home" button
3. Check message formatting</t>
  </si>
  <si>
    <t>Both buttons should be visible.
Message should be properly formatted with the correct order number.</t>
  </si>
  <si>
    <t>No Order Number Displayed</t>
  </si>
  <si>
    <t>User completes the order</t>
  </si>
  <si>
    <t>1. Simulate a failed order with no payment or incomplete checkout
2. Verify if order number is shown in confirmation page</t>
  </si>
  <si>
    <t>No payment info</t>
  </si>
  <si>
    <t>Error message should appear, stating "Order could not be processed" and no order number should be displayed</t>
  </si>
  <si>
    <t>Invalid Order Number Format</t>
  </si>
  <si>
    <t>1. Manually alter the order number format on the confirmation page (e.g., change "2024/0191" to "2024/ABC1")
2. Check if the system allows this alteration</t>
  </si>
  <si>
    <t>The system should prevent non-numeric order numbers from being displayed</t>
  </si>
  <si>
    <t>Buttons functionality: "Go to My Orders"</t>
  </si>
  <si>
    <t>Order confirmation displayed</t>
  </si>
  <si>
    <t>1. Click on "Go to My Orders" button
2. Verify redirection to My Orders page</t>
  </si>
  <si>
    <t>User should be redirected to the My Orders page after clicking the button</t>
  </si>
  <si>
    <t>Buttons functionality: "Go back to Home"</t>
  </si>
  <si>
    <t>1. Click on "Go back to Home" button
2. Verify redirection to Home page</t>
  </si>
  <si>
    <t>User should be redirected to the Home page after clicking the button</t>
  </si>
  <si>
    <t>Test Payment failure with multiple payment methods</t>
  </si>
  <si>
    <t>Payment gateway fails</t>
  </si>
  <si>
    <t>1. Select multiple payment methods
2. Simulate a payment gateway failure
3. Verify the error message</t>
  </si>
  <si>
    <t>Payment gateway failure</t>
  </si>
  <si>
    <t>An appropriate error message should be displayed indicating payment failure. The order should not be confirmed.</t>
  </si>
  <si>
    <t>Order Confirmation with incorrect year</t>
  </si>
  <si>
    <t>1. Modify the order number to show an incorrect year 
(e.g., 2023 instead of 2024) and check for the display</t>
  </si>
  <si>
    <t>Order Number: 2023/0191</t>
  </si>
  <si>
    <t>Order number should display the correct year as per the order date. In this case, 2024 should be shown.</t>
  </si>
  <si>
    <t>No buttons shown in order confirmation page</t>
  </si>
  <si>
    <t>1. Check if order confirmation page loads without any buttons</t>
  </si>
  <si>
    <t>Both buttons ("Go to My Orders" and "Go back to Home") should be present. If missing, it's a failure</t>
  </si>
  <si>
    <t>Invalid button redirect on order confirmation page</t>
  </si>
  <si>
    <t>1. Click the "Go to My Orders" button
2. Verify if the user is redirected to the correct page</t>
  </si>
  <si>
    <t>The user should be redirected to the "My Orders" page</t>
  </si>
  <si>
    <t>Payment with only one payment method</t>
  </si>
  <si>
    <t>User selects one payment method</t>
  </si>
  <si>
    <t>1. Select only one payment method and complete the payment.
2. Verify if the confirmation page is displayed</t>
  </si>
  <si>
    <t>Single payment method</t>
  </si>
  <si>
    <t>Order confirmation page should display with appropriate message and order number</t>
  </si>
  <si>
    <t>Order Confirmation page loads correctly</t>
  </si>
  <si>
    <t>User successfully completes order</t>
  </si>
  <si>
    <t>1. After completing payment, check if the confirmation page loads.
2. Verify order details like order number, product, and payment method</t>
  </si>
  <si>
    <t>Order Number: 2024/0192</t>
  </si>
  <si>
    <t>Order confirmation page should load with a message containing order number and details.</t>
  </si>
  <si>
    <t>Multiple payment methods order confirmation</t>
  </si>
  <si>
    <t>User successfully completes order with multiple methods</t>
  </si>
  <si>
    <t>1. Choose multiple payment methods.
2. Verify the order confirmation page displays all payment methods used correctly</t>
  </si>
  <si>
    <t>Order Number: 2024/0193</t>
  </si>
  <si>
    <t>Confirmation page should mention all used payment methods along with the order number.</t>
  </si>
  <si>
    <t>Empty order number on confirmation page</t>
  </si>
  <si>
    <t>User completes order</t>
  </si>
  <si>
    <t>1. Simulate a failed order where order number isn't generated (e.g., payment error)
2. Verify that the order number is not displayed</t>
  </si>
  <si>
    <t>Payment failed (no order)</t>
  </si>
  <si>
    <t>The order confirmation page should not display an order number or confirmation message.</t>
  </si>
  <si>
    <t>Correct button text for redirection</t>
  </si>
  <si>
    <t>1. Click on "Go to My Orders" button
2. Verify the text and functionality of the button before clicking
3. Verify redirection post-click</t>
  </si>
  <si>
    <t>Button should show the correct text: "Go to My Orders" and should redirect to the user's order history page.</t>
  </si>
  <si>
    <t>Payment confirmation with empty fields</t>
  </si>
  <si>
    <t>1. Check the order confirmation page when no payment info is provided.
2. Validate the response when the user selects no payment method.</t>
  </si>
  <si>
    <t>The system should prompt the user to select a payment method, preventing completion of the order until payment is confirmed.</t>
  </si>
  <si>
    <t>Redirection failure of "Go to My Orders"</t>
  </si>
  <si>
    <t>1. Click "Go to My Orders" button.
2. Simulate a failure in redirection (e.g., page not found error).
3. Check for error message</t>
  </si>
  <si>
    <t>System should display an error message indicating the redirection failure (e.g., "Page not found").</t>
  </si>
  <si>
    <t>Buttons load after delayed confirmation page</t>
  </si>
  <si>
    <t>1. Complete payment.
2. Wait for a few seconds and check if the "Go to My Orders" and "Go back to Home" buttons appear after a delay</t>
  </si>
  <si>
    <t>Order Number: 2024/0194</t>
  </si>
  <si>
    <t>Buttons should appear after a few seconds of page load, without delay in appearing.</t>
  </si>
  <si>
    <t>Payment page redirection failure</t>
  </si>
  <si>
    <t>1. Simulate a failure in payment page redirection (e.g., page not found)
2. Verify system behavior</t>
  </si>
  <si>
    <t>System should display an error message and should not show order confirmation.</t>
  </si>
  <si>
    <t>Empty or invalid product selection</t>
  </si>
  <si>
    <t>1. Proceed to checkout without selecting any product or with an invalid product.
2. Verify the system does not allow checkout or displays an error</t>
  </si>
  <si>
    <t>Invalid product selection</t>
  </si>
  <si>
    <t>The system should display an error or prompt the user to select a valid product before proceeding to checkout.</t>
  </si>
  <si>
    <t>Buttons displayed in order confirmation when not required</t>
  </si>
  <si>
    <t>User completes order without needing navigation</t>
  </si>
  <si>
    <t>1. Ensure that the order is successfully placed.
2. Verify that the "Go to My Orders" and "Go back to Home" buttons are still displayed when there is no further need for navigation</t>
  </si>
  <si>
    <t>If the order is successfully completed, these buttons should not be displayed or hidden from the confirmation screen after order completion.</t>
  </si>
  <si>
    <t>Order number with non-numeric characters</t>
  </si>
  <si>
    <t>1. Manually input non-numeric characters in the order number field and check the system’s handling of the input</t>
  </si>
  <si>
    <t>Order Number: 2024/ABC1</t>
  </si>
  <si>
    <t>The system should not accept non-numeric characters for the order number and should throw an error.</t>
  </si>
  <si>
    <t>Invalid formatting of order number on page</t>
  </si>
  <si>
    <t>1. Manually alter the order number to include special characters (e.g., 2024/0191@) and check if the confirmation page 
still displays the order number correctly</t>
  </si>
  <si>
    <t>Invalid Order Format</t>
  </si>
  <si>
    <t>The system should reject or display a message indicating the issue with the order number format.</t>
  </si>
  <si>
    <t>Test for successful "Go back to Home" button click</t>
  </si>
  <si>
    <t>1. Click on "Go back to Home" button.
2. Verify that user is redirected to the home page.</t>
  </si>
  <si>
    <t>The "Go back to Home" button should redirect the user to the home page after clicking it.</t>
  </si>
  <si>
    <t>Missing product in order confirmation page</t>
  </si>
  <si>
    <t>User selects a product but it doesn't appear in order confirmation</t>
  </si>
  <si>
    <t>1. Complete order with one or more products
2. Verify product details are displayed on the confirmation page</t>
  </si>
  <si>
    <t>Order Number: 2024/0195</t>
  </si>
  <si>
    <t>All selected products should appear on the confirmation page. If missing, it’s a failure.</t>
  </si>
  <si>
    <t>Order confirmation page with no buttons</t>
  </si>
  <si>
    <t>1. Simulate a scenario where the order confirmation page is displayed but with no "Go to My Orders" or "Go back to Home" buttons</t>
  </si>
  <si>
    <t>Order Number: 2024/0196</t>
  </si>
  <si>
    <t>Order confirmation page should always have the "Go to My Orders" and "Go back to Home" buttons, unless there is an error.</t>
  </si>
  <si>
    <t>Mobile Order Confirmation Page loads correctly</t>
  </si>
  <si>
    <t>1. After completing the payment on mobile, check if the order confirmation page loads correctly.
2. Verify if the order number, product, and payment method are displayed.</t>
  </si>
  <si>
    <t>Order Number: 2024/0197</t>
  </si>
  <si>
    <t>Order confirmation page should load with a message containing the correct order number and product details, optimized for mobile UI.</t>
  </si>
  <si>
    <t>Mobile UI Elements Visibility</t>
  </si>
  <si>
    <t>1. Check if all UI elements (order number, buttons) are visible on different mobile screen sizes.
2. Verify if text is legible and UI elements are not cut off.</t>
  </si>
  <si>
    <t>Order Number: 2024/0198</t>
  </si>
  <si>
    <t>All UI elements like order number, product details, and buttons should be visible on various screen sizes, with proper legibility.</t>
  </si>
  <si>
    <t>Mobile Order Confirmation with No Network</t>
  </si>
  <si>
    <t>User completes order and mobile is offline</t>
  </si>
  <si>
    <t>1. Simulate a network failure (e.g., disable mobile data/Wi-Fi).
2. Try completing the payment.
3. Verify that the mobile app shows an appropriate error message.</t>
  </si>
  <si>
    <t>The app should show a clear error message indicating network failure and prevent the user from completing the order.</t>
  </si>
  <si>
    <t>Mobile UI Responsiveness on Different Screen Sizes</t>
  </si>
  <si>
    <t>User successfully completes the order</t>
  </si>
  <si>
    <t>1. Test on devices with different screen sizes (small, medium, large).
2. Verify UI elements adjust properly (buttons, order number, product details).</t>
  </si>
  <si>
    <t>Order Number: 2024/0199</t>
  </si>
  <si>
    <t>The mobile UI should adapt to various screen sizes, with no text cut-off and the buttons should remain clickable and properly placed.</t>
  </si>
  <si>
    <t>Mobile App Performance under Heavy Load</t>
  </si>
  <si>
    <t>User completes order, heavy background processes</t>
  </si>
  <si>
    <t>1. Simulate heavy background processes on the mobile device (e.g., other apps running).
2. Verify that the order confirmation page still loads without lagging.</t>
  </si>
  <si>
    <t>Order Number: 2024/0200</t>
  </si>
  <si>
    <t>The mobile app should perform smoothly without crashing or lagging under heavy load conditions.</t>
  </si>
  <si>
    <t>Mobile Payment Gateway Failure Handling</t>
  </si>
  <si>
    <t>User attempts payment via mobile</t>
  </si>
  <si>
    <t>1. Simulate a payment gateway failure on mobile.
2. Verify the system displays an appropriate error message.
3. Ensure the user is not charged.</t>
  </si>
  <si>
    <t>Payment failed</t>
  </si>
  <si>
    <t>The system should show a clear error message (e.g., "Payment failed. Please try again.") and ensure no payment is processed.</t>
  </si>
  <si>
    <t>Mobile Notification Display for Payment Confirmation</t>
  </si>
  <si>
    <t>User completes payment through mobile app</t>
  </si>
  <si>
    <t>1. Complete an order on mobile.
2. Check if the payment confirmation notification appears correctly (e.g., via push notification or in-app notification).</t>
  </si>
  <si>
    <t>Order Number: 2024/0201</t>
  </si>
  <si>
    <t>The mobile app should display a payment confirmation notification with the correct order number.</t>
  </si>
  <si>
    <t>Mobile Application Crashes on Order Confirmation</t>
  </si>
  <si>
    <t>1. Complete the order and confirm payment.
2. Simulate a mobile crash scenario (e.g., background apps consuming too much memory).
3. Verify if the app crashes during confirmation.</t>
  </si>
  <si>
    <t>The app should not crash during order confirmation and should handle background processes without causing issues.</t>
  </si>
  <si>
    <t>Invalid Order Confirmation Message on Mobile</t>
  </si>
  <si>
    <t>1. Alter the order number manually or simulate an invalid order confirmation.
2. Verify if the mobile app shows an error message (e.g., invalid order number format).</t>
  </si>
  <si>
    <t>Invalid Order Number</t>
  </si>
  <si>
    <t>The mobile app should display an error message indicating an invalid order number format and should not show the confirmation page.</t>
  </si>
  <si>
    <t>Mobile App UI Layout on Portrait vs. Landscape</t>
  </si>
  <si>
    <t>1. Rotate the device between portrait and landscape modes.
2. Verify if the order confirmation page adjusts its layout without issues (no UI elements cut off, buttons responsive).</t>
  </si>
  <si>
    <t>Order Number: 2024/0202</t>
  </si>
  <si>
    <t>The order confirmation page should adapt to both portrait and landscape modes without UI misalignment or button malfunction.</t>
  </si>
  <si>
    <t>Mobile App Button Click Area Responsiveness</t>
  </si>
  <si>
    <t>1. Ensure the "Go to My Orders" and "Go back to Home" buttons are responsive on all screen sizes.
2. Verify if the buttons have adequate clickable area.</t>
  </si>
  <si>
    <t>Buttons should be large enough to be clicked comfortably on mobile devices, without causing any issues with touch precision.</t>
  </si>
  <si>
    <t>Mobile App Push Notification after Order Confirmation</t>
  </si>
  <si>
    <t>1. Complete the payment and check if the mobile app sends a push notification confirming the order.</t>
  </si>
  <si>
    <t>Order Number: 2024/0203</t>
  </si>
  <si>
    <t>The mobile app should send a push notification with the correct order number and a confirmation message.</t>
  </si>
  <si>
    <t>The Sequence of the Order Number validation</t>
  </si>
  <si>
    <t>User successfully completes order 1 and try to make an another Order  .</t>
  </si>
  <si>
    <t>1.Ensure that the Payment confiration message is displayed with the order number. 
2.Check  order numbers are sequentially displaying .(Check in te DataBase )</t>
  </si>
  <si>
    <r>
      <rPr>
        <sz val="11"/>
        <color rgb="FF000000"/>
        <rFont val="Aptos Narrow"/>
        <scheme val="minor"/>
      </rPr>
      <t xml:space="preserve">Order Number 1 for "XYZ' Customer: </t>
    </r>
    <r>
      <rPr>
        <b/>
        <sz val="11"/>
        <color rgb="FF000000"/>
        <rFont val="Aptos Narrow"/>
        <scheme val="minor"/>
      </rPr>
      <t xml:space="preserve">2024/0203
</t>
    </r>
    <r>
      <rPr>
        <sz val="11"/>
        <color rgb="FF000000"/>
        <rFont val="Aptos Narrow"/>
        <scheme val="minor"/>
      </rPr>
      <t xml:space="preserve"> order number 2 FOr "ABC" Customer:</t>
    </r>
    <r>
      <rPr>
        <b/>
        <sz val="11"/>
        <color rgb="FF000000"/>
        <rFont val="Aptos Narrow"/>
        <scheme val="minor"/>
      </rPr>
      <t>2024/0204</t>
    </r>
  </si>
  <si>
    <r>
      <rPr>
        <sz val="11"/>
        <color rgb="FF000000"/>
        <rFont val="Aptos Narrow"/>
        <scheme val="minor"/>
      </rPr>
      <t xml:space="preserve">The Order Numbers should go on sequential . for this we need the </t>
    </r>
    <r>
      <rPr>
        <b/>
        <sz val="11"/>
        <color rgb="FF000000"/>
        <rFont val="Aptos Narrow"/>
        <scheme val="minor"/>
      </rPr>
      <t>"DATABASE TESTING ORDER NUMBER"</t>
    </r>
  </si>
  <si>
    <t>(TS 011) MOBILE APP  MY ORDERS PAGE</t>
  </si>
  <si>
    <t>Verify page title and order count accuracy</t>
  </si>
  <si>
    <t>User must have at least one completed order</t>
  </si>
  <si>
    <t>1. Open the app.
2. Navigate to "My Orders" from the side menu.</t>
  </si>
  <si>
    <t>Order count (23)</t>
  </si>
  <si>
    <t>Page title displays "My Orders (23)" where the count matches total orders in the database.</t>
  </si>
  <si>
    <t>Verify order details are displayed correctly</t>
  </si>
  <si>
    <t>User must have completed orders</t>
  </si>
  <si>
    <t>1. Open "My Orders".
2. Check fields: Date, Order No, Item count, Store, Total, Status, Buttons.</t>
  </si>
  <si>
    <t>Valid order details</t>
  </si>
  <si>
    <t>All fields for each order are accurate and match database records.</t>
  </si>
  <si>
    <t>Verify the reorder button functionality</t>
  </si>
  <si>
    <t>Reorder functionality must be implemented</t>
  </si>
  <si>
    <t>1. Open "My Orders".
2. Click "Reorder" for an order.
3. Confirm action and verify redirection to cart.</t>
  </si>
  <si>
    <t>Order ID (e.g., 2024/0191)</t>
  </si>
  <si>
    <t>Reorder button adds items to cart and redirects to the cart page.</t>
  </si>
  <si>
    <t>Verify navigation to order details page</t>
  </si>
  <si>
    <t>Order details page must be implemented</t>
  </si>
  <si>
    <t>1. Open "My Orders".
2. Click on an order entry or next button.</t>
  </si>
  <si>
    <t>Order ID (e.g., 2024/0185)</t>
  </si>
  <si>
    <t>User is redirected to the correct order details page.</t>
  </si>
  <si>
    <t>Verify scroll functionality on the "My Orders" page</t>
  </si>
  <si>
    <t>User must have more orders than can fit on one screen</t>
  </si>
  <si>
    <t>1. Open "My Orders".
2. Scroll down to view additional orders.</t>
  </si>
  <si>
    <t>Multiple orders</t>
  </si>
  <si>
    <t>Page allows smooth scrolling, and all orders are accessible.</t>
  </si>
  <si>
    <t>Verify behavior for no orders</t>
  </si>
  <si>
    <t>No orders present in the user's account</t>
  </si>
  <si>
    <t>1. Open "My Orders".</t>
  </si>
  <si>
    <t>No orders</t>
  </si>
  <si>
    <t>Page displays "No orders found" message without any layout issues.</t>
  </si>
  <si>
    <t>Verify error handling for API failures</t>
  </si>
  <si>
    <t>Backend API connection issues</t>
  </si>
  <si>
    <t>1. Simulate API failure (disconnect internet or return server error).
2. Open "My Orders".</t>
  </si>
  <si>
    <t>Simulated API error</t>
  </si>
  <si>
    <t>Page displays an appropriate error message (e.g., "Unable to fetch orders, please try again later").</t>
  </si>
  <si>
    <t>Verify order count updates dynamically</t>
  </si>
  <si>
    <t>Add or complete an order in the backend</t>
  </si>
  <si>
    <t>1. Add a new order via cart.
2. Open "My Orders".
3. Verify the count updates correctly.</t>
  </si>
  <si>
    <t>Order count change</t>
  </si>
  <si>
    <t>Order count updates dynamically after new orders are added or completed.</t>
  </si>
  <si>
    <t>Verify "Reorder" for orders with multiple items</t>
  </si>
  <si>
    <t>Orders must have multiple items to reorder</t>
  </si>
  <si>
    <t>1. Open "My Orders".
2. Click "Reorder" for an order with multiple items.
3. Verify all items are added to cart.</t>
  </si>
  <si>
    <t>Order ID with 2+ items</t>
  </si>
  <si>
    <t>All items in the order are added to the cart when "Reorder" is clicked.</t>
  </si>
  <si>
    <t>Verify long order numbers are displayed properly</t>
  </si>
  <si>
    <t>Order numbers with more than 10 characters must be available</t>
  </si>
  <si>
    <t>1. Open "My Orders".
2. Verify that long order numbers are displayed without truncation or layout issues.</t>
  </si>
  <si>
    <t>Long order number (2024/01912345)</t>
  </si>
  <si>
    <t>Long order numbers are fully visible without truncation or overlapping UI elements.</t>
  </si>
  <si>
    <t>Verify handling of empty order fields</t>
  </si>
  <si>
    <t>Orders with missing or null fields in the database</t>
  </si>
  <si>
    <t>1. Simulate an order with missing fields.
2. Open "My Orders".</t>
  </si>
  <si>
    <t>Order with null fields</t>
  </si>
  <si>
    <t>Missing fields are replaced with default values (e.g., "N/A") or appropriate placeholders are displayed.</t>
  </si>
  <si>
    <t>Verify invalid order numbers are handled</t>
  </si>
  <si>
    <t>Corrupted order numbers in the database</t>
  </si>
  <si>
    <t>1. Simulate an order with an invalid order number.
2. Open "My Orders".</t>
  </si>
  <si>
    <t>Invalid order number</t>
  </si>
  <si>
    <t>Invalid order numbers are either hidden or flagged with an error message.</t>
  </si>
  <si>
    <t>Verify functionality when reordering fails</t>
  </si>
  <si>
    <t>Backend API or payment service failure for reorder</t>
  </si>
  <si>
    <t>1. Open "My Orders".
2. Click "Reorder".
3. Simulate payment or cart API failure.</t>
  </si>
  <si>
    <t>Order ID (any)</t>
  </si>
  <si>
    <t>User is shown an error message (e.g., "Reorder failed, please try again") without breaking the app flow.</t>
  </si>
  <si>
    <t>Verify the display of large monetary values</t>
  </si>
  <si>
    <t>Orders with high total amounts</t>
  </si>
  <si>
    <t>1. Open "My Orders".
2. Verify how large amounts are displayed in the total (e.g., ₹1000000.00).</t>
  </si>
  <si>
    <t>High-value orders</t>
  </si>
  <si>
    <t>Monetary values are displayed properly with correct currency format and without truncation.</t>
  </si>
  <si>
    <t>Verify performance with a large number of orders</t>
  </si>
  <si>
    <t>User must have 100+ orders</t>
  </si>
  <si>
    <t>1. Open "My Orders".
2. Scroll through all orders.
3. Check for app responsiveness and performance.</t>
  </si>
  <si>
    <t>100+ orders</t>
  </si>
  <si>
    <t>App remains responsive, and scrolling is smooth without crashes or freezes.</t>
  </si>
  <si>
    <t>Verify duplicate order numbers are handled</t>
  </si>
  <si>
    <t>Backend must have orders with duplicate numbers</t>
  </si>
  <si>
    <t>1. Simulate duplicate order numbers in the backend.
2. Open "My Orders".</t>
  </si>
  <si>
    <t>Duplicate order numbers</t>
  </si>
  <si>
    <t>Duplicate orders are displayed without errors, and each redirects to the correct details page.</t>
  </si>
  <si>
    <t>Verify clicking "Next" redirects correctly</t>
  </si>
  <si>
    <t>1. Open "My Orders".
2. Click the "Next" button for multiple orders.
3. Verify correct redirection for each order.</t>
  </si>
  <si>
    <t>Multiple Order IDs</t>
  </si>
  <si>
    <t>Clicking "Next" for an order redirects to the corresponding order details page.</t>
  </si>
  <si>
    <t>Verify order sorting by date</t>
  </si>
  <si>
    <t>Orders must have different purchase dates</t>
  </si>
  <si>
    <t>1. Open "My Orders".
2. Check if orders are sorted in descending order by date (most recent first).</t>
  </si>
  <si>
    <t>Orders with varying dates</t>
  </si>
  <si>
    <t>Orders are sorted correctly by date (most recent first).</t>
  </si>
  <si>
    <t>Verify order search/filter functionality (if present)</t>
  </si>
  <si>
    <t>Order search/filter bar must be available</t>
  </si>
  <si>
    <t>1. Open "My Orders".
2. Enter order number or filter by date range.
3. Check results.</t>
  </si>
  <si>
    <t>Order number, Date range</t>
  </si>
  <si>
    <t>Search/filter results match entered criteria accurately.</t>
  </si>
  <si>
    <t>Verify UI responsiveness on different devices</t>
  </si>
  <si>
    <t>Test app on different device screen sizes and orientations</t>
  </si>
  <si>
    <t>1. Open "My Orders" on different devices.
2. Rotate devices (portrait/landscape).</t>
  </si>
  <si>
    <t>Multiple device resolutions</t>
  </si>
  <si>
    <t>The UI adapts properly to different screen sizes and orientations.</t>
  </si>
  <si>
    <t>Verify loading spinner is displayed</t>
  </si>
  <si>
    <t>Backend API with slight delay</t>
  </si>
  <si>
    <t>1. Open "My Orders".
2. Simulate slow API response.</t>
  </si>
  <si>
    <t>None</t>
  </si>
  <si>
    <t>A loading spinner is displayed until the data is fetched successfully.</t>
  </si>
  <si>
    <t>Verify behavior when network connectivity is lost</t>
  </si>
  <si>
    <t>Disable internet connection</t>
  </si>
  <si>
    <t>1. Open "My Orders".
2. Disable the internet mid-session.
3. Try refreshing the page.</t>
  </si>
  <si>
    <t>Page displays a proper error message: "No internet connection. Please check your connection and try again."</t>
  </si>
  <si>
    <t>Verify order details page accessibility</t>
  </si>
  <si>
    <t>User must have multiple orders</t>
  </si>
  <si>
    <t>1. Open "My Orders".
2. Click on different orders.
3. Verify if details for each are accessible.</t>
  </si>
  <si>
    <t>Each order detail page opens correctly without errors.</t>
  </si>
  <si>
    <t>Verify the "Reorder" button behavior for canceled orders</t>
  </si>
  <si>
    <t>Orders with "Canceled" status</t>
  </si>
  <si>
    <t>1. Open "My Orders".
2. Locate an order with "Canceled" status.
3. Click the "Reorder" button.</t>
  </si>
  <si>
    <t>Canceled Order ID</t>
  </si>
  <si>
    <t>Reorder button is either disabled or shows an appropriate error message: "Reorder not available for canceled orders."</t>
  </si>
  <si>
    <t>Verify pagination if implemented</t>
  </si>
  <si>
    <t>User must have many orders</t>
  </si>
  <si>
    <t>1. Open "My Orders".
2. Scroll to the bottom of the list.
3. Verify pagination (e.g., "Load More" or next page).</t>
  </si>
  <si>
    <t>Orders with pagination</t>
  </si>
  <si>
    <t>Pagination works seamlessly, and all orders are accessible by loading more data or navigating to the next page.</t>
  </si>
  <si>
    <t>Verify search with invalid criteria</t>
  </si>
  <si>
    <t>Search bar or filter functionality must be implemented</t>
  </si>
  <si>
    <t>1. Open "My Orders".
2. Enter invalid or non-existent criteria in the search bar.
3. Verify results.</t>
  </si>
  <si>
    <t>Invalid criteria (e.g., "XYZ123")</t>
  </si>
  <si>
    <t>No results are shown, and a "No matching orders found" message is displayed.</t>
  </si>
  <si>
    <t>Verify status filters work correctly</t>
  </si>
  <si>
    <t>Status filter must be implemented</t>
  </si>
  <si>
    <t>1. Open "My Orders".
2. Filter orders by "Completed", "Pending", "Canceled", etc.
3. Verify the results.</t>
  </si>
  <si>
    <t>Filter criteria (e.g., "Completed")</t>
  </si>
  <si>
    <t>Only orders matching the selected status are displayed.</t>
  </si>
  <si>
    <t>Verify performance under low-memory conditions</t>
  </si>
  <si>
    <t>Simulate low memory on the device</t>
  </si>
  <si>
    <t>1. Open "My Orders".
2. Perform navigation and actions.
3. Monitor app performance under low-memory conditions.</t>
  </si>
  <si>
    <t>Low-memory simulation tool</t>
  </si>
  <si>
    <t>The app should not crash and must handle low-memory conditions gracefully.</t>
  </si>
  <si>
    <t>Verify that tapping on a disabled reorder button does nothing</t>
  </si>
  <si>
    <t>Orders with disabled reorder functionality</t>
  </si>
  <si>
    <t>1. Open "My Orders".
2. Locate an order with the "Reorder" button disabled.
3. Tap on the button.</t>
  </si>
  <si>
    <t>Disabled reorder functionality</t>
  </si>
  <si>
    <t>Nothing happens when tapping a disabled "Reorder" button.</t>
  </si>
  <si>
    <t>Verify data caching for quick access</t>
  </si>
  <si>
    <t>Backend must support caching</t>
  </si>
  <si>
    <t>1. Open "My Orders".
2. Close and reopen the app.
3. Verify if orders load instantly using cached data.</t>
  </si>
  <si>
    <t>Cached order data</t>
  </si>
  <si>
    <t>Orders are displayed quickly without fetching from the server if cached data is available.</t>
  </si>
  <si>
    <t>Verify the visibility of the Reorder button</t>
  </si>
  <si>
    <t>The order should have the "Completed" status</t>
  </si>
  <si>
    <t>1. Open "My Orders".
2. Check if the "Reorder" button is visible for each completed order.</t>
  </si>
  <si>
    <t>Completed orders</t>
  </si>
  <si>
    <t>Reorder button is visible only for orders with the "Completed" status.</t>
  </si>
  <si>
    <t>Verify the functionality of the Reorder button</t>
  </si>
  <si>
    <t>Backend API for reordering is functional</t>
  </si>
  <si>
    <t>1. Click the "Reorder" button.
2. Verify that the order is added back to the cart for checkout.</t>
  </si>
  <si>
    <t>Order ID</t>
  </si>
  <si>
    <t>Clicking the "Reorder" button successfully adds the items to the cart.</t>
  </si>
  <si>
    <t>Verify behavior when the Reorder button is clicked repeatedly</t>
  </si>
  <si>
    <t>No restrictions on multiple reorder clicks</t>
  </si>
  <si>
    <t>1. Click the "Reorder" button multiple times for the same order.</t>
  </si>
  <si>
    <t>Same order ID</t>
  </si>
  <si>
    <t>The items should not be duplicated in the cart or cause errors.</t>
  </si>
  <si>
    <t>Verify Reorder button for Canceled/Failed orders</t>
  </si>
  <si>
    <t>Orders with "Canceled" or "Failed" status</t>
  </si>
  <si>
    <t>1. Locate an order with "Canceled" status.
2. Check if the "Reorder" button is disabled or hidden.</t>
  </si>
  <si>
    <t>Canceled orders</t>
  </si>
  <si>
    <t>Reorder button is either disabled or hidden for non-completed orders.</t>
  </si>
  <si>
    <t>Verify date format in "Bought on"</t>
  </si>
  <si>
    <t>Orders must have valid purchase dates</t>
  </si>
  <si>
    <t>1. Open "My Orders".
2. Check the format of the displayed date.</t>
  </si>
  <si>
    <t>Valid dates in the system</t>
  </si>
  <si>
    <t>Date format should follow the expected format (e.g., DD-MMM-YYYY).</t>
  </si>
  <si>
    <t>Verify handling of invalid dates</t>
  </si>
  <si>
    <t>Orders with invalid or null purchase dates</t>
  </si>
  <si>
    <t>1. Simulate an order with a null or invalid date.
2. Open "My Orders".</t>
  </si>
  <si>
    <t>Null date</t>
  </si>
  <si>
    <t>Invalid dates should display "N/A" or an appropriate placeholder.</t>
  </si>
  <si>
    <t>Verify display of the store name</t>
  </si>
  <si>
    <t>Each order must have an associated store name</t>
  </si>
  <si>
    <t>1. Open "My Orders".
2. Check the store name field.</t>
  </si>
  <si>
    <t>Valid store data</t>
  </si>
  <si>
    <t>The correct store name is displayed for each order.</t>
  </si>
  <si>
    <t>Verify behavior for missing store data</t>
  </si>
  <si>
    <t>Orders with null or missing store information</t>
  </si>
  <si>
    <t>1. Simulate an order with no store name.
2. Open "My Orders".</t>
  </si>
  <si>
    <t>Null store name</t>
  </si>
  <si>
    <t>"N/A" or a placeholder is displayed when store information is missing.</t>
  </si>
  <si>
    <t>Verify the display of the item count</t>
  </si>
  <si>
    <t>Orders must have valid item counts</t>
  </si>
  <si>
    <t>1. Open "My Orders".
2. Check the item count field.</t>
  </si>
  <si>
    <t>Valid item counts</t>
  </si>
  <si>
    <t>Correct item count is displayed for each order.</t>
  </si>
  <si>
    <t>Verify behavior for zero items</t>
  </si>
  <si>
    <t>Orders with zero items (possible edge case)</t>
  </si>
  <si>
    <t>1. Simulate an order with zero items.
2. Open "My Orders".</t>
  </si>
  <si>
    <t>Zero item count</t>
  </si>
  <si>
    <t>Order should either not appear in the list or show "0" as the item count.</t>
  </si>
  <si>
    <t>Verify display of total price</t>
  </si>
  <si>
    <t>Orders must have valid total prices</t>
  </si>
  <si>
    <t>1. Open "My Orders".
2. Check the total price field.</t>
  </si>
  <si>
    <t>Valid price data</t>
  </si>
  <si>
    <t>Total price is displayed correctly with currency symbol and format.</t>
  </si>
  <si>
    <t>Verify behavior for missing total price</t>
  </si>
  <si>
    <t>Orders with null or missing price</t>
  </si>
  <si>
    <t>1. Simulate an order with no total price.
2. Open "My Orders".</t>
  </si>
  <si>
    <t>Null price data</t>
  </si>
  <si>
    <t>Placeholder or "N/A" is displayed if price is missing.</t>
  </si>
  <si>
    <t>Verify status for completed orders</t>
  </si>
  <si>
    <t>Orders with "Completed" status</t>
  </si>
  <si>
    <t>1. Open "My Orders".
2. Check if "Completed" status is displayed.</t>
  </si>
  <si>
    <t>Status "Completed" is displayed correctly for completed orders.</t>
  </si>
  <si>
    <t>Verify status for canceled orders</t>
  </si>
  <si>
    <t>1. Open "My Orders".
2. Check if "Canceled" status is displayed.</t>
  </si>
  <si>
    <t>Status "Canceled" is displayed correctly for canceled orders.</t>
  </si>
  <si>
    <t>Verify handling of invalid status</t>
  </si>
  <si>
    <t>Orders with invalid or null status</t>
  </si>
  <si>
    <t>1. Simulate an order with an invalid/null status.
2. Open "My Orders".</t>
  </si>
  <si>
    <t>Invalid/null status</t>
  </si>
  <si>
    <t>Placeholder or "N/A" is displayed for invalid or null statuses.</t>
  </si>
  <si>
    <t>(TS 012) MOBILE APP Order Details Page</t>
  </si>
  <si>
    <t>Verify the visibility of billing details section</t>
  </si>
  <si>
    <t>Valid order with billing details</t>
  </si>
  <si>
    <t>1. Navigate to "My Orders".
2. Tap on an order.
3. Verify the billing details section at the top of the page.</t>
  </si>
  <si>
    <t>Valid order ID</t>
  </si>
  <si>
    <t>Billing details section is displayed with all information: store name, date, taxable amount, bill, and paid amount.</t>
  </si>
  <si>
    <t>Verify "Bought on" date display</t>
  </si>
  <si>
    <t>Orders with valid purchase dates</t>
  </si>
  <si>
    <t>1. Navigate to "My Orders".
2. Tap on an order.
3. Check the "Bought on" date format and accuracy.</t>
  </si>
  <si>
    <t>The "Bought on" date is displayed in the correct format (DD-MMM-YYYY) and matches the order details.</t>
  </si>
  <si>
    <t>Verify behavior for missing "Bought on" date</t>
  </si>
  <si>
    <t>Orders with null or invalid purchase dates</t>
  </si>
  <si>
    <t>1. Navigate to "My Orders".
2. Tap on an order with missing "Bought on" date.
3. Check the displayed text or placeholder.</t>
  </si>
  <si>
    <t>Placeholder "N/A" or appropriate message is displayed when the date is missing or invalid.</t>
  </si>
  <si>
    <t>Verify the currency format for amounts</t>
  </si>
  <si>
    <t>Orders with valid billing amounts</t>
  </si>
  <si>
    <t>1. Navigate to "My Orders".
2. Tap on an order.
3. Check the taxable amount, bill, and amount paid fields for currency format.</t>
  </si>
  <si>
    <t>₹232000.00</t>
  </si>
  <si>
    <t>All amounts are displayed with the correct currency symbol (₹) and two decimal places.</t>
  </si>
  <si>
    <t>Verify behavior for missing or invalid amounts</t>
  </si>
  <si>
    <t>Orders with null or invalid billing amounts</t>
  </si>
  <si>
    <t>1. Simulate an order with missing taxable amount or bill.
2. Tap on the order.
3. Check the displayed value.</t>
  </si>
  <si>
    <t>Null amounts</t>
  </si>
  <si>
    <t>Placeholder "N/A" or error message is displayed for missing or invalid amounts.</t>
  </si>
  <si>
    <t>Verify the functionality of "Download Invoice" button</t>
  </si>
  <si>
    <t>Valid order with downloadable invoice</t>
  </si>
  <si>
    <t>1. Navigate to "My Orders".
2. Tap on an order.
3. Click the "Download Invoice" button.
4. Check if the invoice is downloaded successfully.</t>
  </si>
  <si>
    <t>Valid invoice link</t>
  </si>
  <si>
    <t>Clicking the "Download Invoice" button initiates the download and saves the invoice locally.</t>
  </si>
  <si>
    <t>Verify behavior when "Download Invoice" fails</t>
  </si>
  <si>
    <t>Orders with invalid invoice links or server issues</t>
  </si>
  <si>
    <t>1. Simulate a scenario where the invoice download link is invalid.
2. Tap the "Download Invoice" button.
3. Check the error message.</t>
  </si>
  <si>
    <t>Invalid invoice link</t>
  </si>
  <si>
    <t>Error message (e.g., "Unable to download invoice. Please try again later.") is displayed, and no download occurs.</t>
  </si>
  <si>
    <t>Verify the item list details display</t>
  </si>
  <si>
    <t>Orders with multiple items</t>
  </si>
  <si>
    <t>1. Navigate to "My Orders".
2. Tap on an order.
3. Check each item's name, brand, payment mode, quantity, price, and total amount.</t>
  </si>
  <si>
    <t>Single, Dual, and Three-Seater Sofa</t>
  </si>
  <si>
    <t>Item details are displayed correctly with accurate name, brand, payment mode, quantity, price, and total amount.</t>
  </si>
  <si>
    <t>Verify behavior for items with missing data</t>
  </si>
  <si>
    <t>Orders with items missing brand or payment mode</t>
  </si>
  <si>
    <t>1. Simulate an order with incomplete item details.
2. Tap on the order.
3. Check the displayed text or placeholder for missing details.</t>
  </si>
  <si>
    <t>Items with null brand/payment mode</t>
  </si>
  <si>
    <t>Placeholder or "N/A" is displayed for missing data, and other item details are unaffected.</t>
  </si>
  <si>
    <t>Verify the "Amount Paid" value matches the total bill amount</t>
  </si>
  <si>
    <t>Orders with valid billing and payment data</t>
  </si>
  <si>
    <t>1. Navigate to "My Orders".
2. Tap on an order.
3. Check that the "Amount Paid" matches the total bill amount.</t>
  </si>
  <si>
    <t>The "Amount Paid" field value equals the total bill amount in the billing details section.</t>
  </si>
  <si>
    <t>Verify responsive UI behavior</t>
  </si>
  <si>
    <t>Different device screen sizes</t>
  </si>
  <si>
    <t>1. Open the "Order Details" page on multiple devices.
2. Check the alignment and responsiveness of elements like billing details, items, and buttons.</t>
  </si>
  <si>
    <t>Various device resolutions</t>
  </si>
  <si>
    <t>All elements are properly aligned, and no overlaps or truncations occur regardless of device resolution or screen size.</t>
  </si>
  <si>
    <t>Verify scroll functionality for large item lists</t>
  </si>
  <si>
    <t>Orders with more than 5 items</t>
  </si>
  <si>
    <t>1. Navigate to "My Orders".
2. Tap on an order with more than 5 items.
3. Verify the scrolling functionality for the item list.</t>
  </si>
  <si>
    <t>Orders with &gt;5 items</t>
  </si>
  <si>
    <t>Scrolling works smoothly, and all items are accessible without UI glitches.</t>
  </si>
  <si>
    <t>Verify the store name display</t>
  </si>
  <si>
    <t>Valid order with a store name</t>
  </si>
  <si>
    <t>1. Navigate to "My Orders".
2. Tap on an order.
3. Verify the store name is displayed accurately at the top of the billing section.</t>
  </si>
  <si>
    <t>@Demo Store 2</t>
  </si>
  <si>
    <t>Store name is displayed accurately with proper alignment and styling.</t>
  </si>
  <si>
    <t>Verify behavior when store name is missing or invalid</t>
  </si>
  <si>
    <t>Orders with null or invalid store name</t>
  </si>
  <si>
    <t>1. Simulate an order with missing store name.
2. Tap on the order.
3. Verify the displayed text or placeholder for the store name.</t>
  </si>
  <si>
    <t>Null or invalid store name</t>
  </si>
  <si>
    <t>Placeholder "N/A" or "Store Not Available" is displayed for missing or invalid store names.</t>
  </si>
  <si>
    <t>Verify item count display</t>
  </si>
  <si>
    <t>1. Navigate to "My Orders".
2. Tap on an order.
3. Verify the count of items displayed in the item list matches the actual order data.</t>
  </si>
  <si>
    <t>3 items: Single, Dual, Three-Seater</t>
  </si>
  <si>
    <t>The total count of items displayed matches the number of items in the order details.</t>
  </si>
  <si>
    <t>Verify behavior when item count is incorrect</t>
  </si>
  <si>
    <t>Orders with mismatch in item count</t>
  </si>
  <si>
    <t>1. Simulate an order with item count mismatch in the backend.
2. Tap on the order.
3. Verify the error handling for mismatched item count.</t>
  </si>
  <si>
    <t>Backend item count: 2; UI: 3</t>
  </si>
  <si>
    <t>Error message or proper synchronization ensures item count matches between UI and backend.</t>
  </si>
  <si>
    <t>Verify alignment and readability of order details</t>
  </si>
  <si>
    <t>Valid order with complete details</t>
  </si>
  <si>
    <t>1. Navigate to "My Orders".
2. Tap on an order.
3. Verify alignment and readability of billing details, item list, and buttons across devices.</t>
  </si>
  <si>
    <t>Various devices</t>
  </si>
  <si>
    <t>All elements are properly aligned and fully visible, with no truncation or overlap.</t>
  </si>
  <si>
    <t>Verify text overflow handling for long product names</t>
  </si>
  <si>
    <t>Orders with items having long names</t>
  </si>
  <si>
    <t>1. Simulate an order with items having long product names.
2. Tap on the order.
3. Verify the handling of long text (e.g., truncation, wrapping).</t>
  </si>
  <si>
    <t>Long product name: "Super Luxury Extra-Wide Sofa with Adjustable Features"</t>
  </si>
  <si>
    <t>Long names are displayed correctly with wrapping or truncation without affecting other UI elements.</t>
  </si>
  <si>
    <t>Verify "Payment Mode" display for each item</t>
  </si>
  <si>
    <t>Orders with different payment modes</t>
  </si>
  <si>
    <t>1. Navigate to "My Orders".
2. Tap on an order.
3. Verify the payment mode displayed for each item in the list.</t>
  </si>
  <si>
    <t>Payment modes: Net Banking, Card</t>
  </si>
  <si>
    <t>Payment modes are displayed accurately for each item without discrepancies.</t>
  </si>
  <si>
    <t>Verify behavior when payment mode is missing or invalid</t>
  </si>
  <si>
    <t>Orders with null or invalid payment mode</t>
  </si>
  <si>
    <t>1. Simulate an order with missing payment mode for an item.
2. Tap on the order.
3. Verify the displayed text or placeholder for payment mode.</t>
  </si>
  <si>
    <t>Null payment mode</t>
  </si>
  <si>
    <t>Placeholder "N/A" or "Not Available" is displayed for missing or invalid payment mode.</t>
  </si>
  <si>
    <t>Verify tax calculations in the billing section</t>
  </si>
  <si>
    <t>Orders with valid taxable amounts</t>
  </si>
  <si>
    <t>1. Navigate to "My Orders".
2. Tap on an order.
3. Verify that the taxable amount, bill, and total amount match the tax calculation logic.</t>
  </si>
  <si>
    <t>Tax rate: 18%</t>
  </si>
  <si>
    <t>Total taxable amount and bill match expected values based on the applied tax rate.</t>
  </si>
  <si>
    <t>Verify error handling for incorrect tax calculations</t>
  </si>
  <si>
    <t>Orders with mismatched tax values</t>
  </si>
  <si>
    <t>1. Simulate an order with incorrect tax values.
2. Tap on the order.
3. Verify the error message or recalculated values.</t>
  </si>
  <si>
    <t>Mismatched taxable amount</t>
  </si>
  <si>
    <t>System recalculates and displays correct tax values or shows an error message indicating calculation discrepancies.</t>
  </si>
  <si>
    <t>Verify "Download Invoice" button functionality</t>
  </si>
  <si>
    <t>Valid order with invoice generation enabled</t>
  </si>
  <si>
    <t>1. Navigate to "My Orders".
2. Tap on an order.
3. Click the "Download Invoice" button.
4. Verify the invoice is downloaded successfully.</t>
  </si>
  <si>
    <t>Valid order</t>
  </si>
  <si>
    <t>Invoice is downloaded and saved locally in PDF format.</t>
  </si>
  <si>
    <t>Verify the format of the downloaded invoice</t>
  </si>
  <si>
    <t>Invoice for valid orders</t>
  </si>
  <si>
    <t>1. Perform steps to download an invoice.
2. Open the downloaded invoice file.
3. Verify the format, alignment, and details.</t>
  </si>
  <si>
    <t>Valid order invoice</t>
  </si>
  <si>
    <t>Invoice is properly formatted, with all necessary details (order ID, date, items, total amount, etc.).</t>
  </si>
  <si>
    <t>Verify behavior when invoice generation fails</t>
  </si>
  <si>
    <t>Orders with invoice generation issues</t>
  </si>
  <si>
    <t>1. Simulate an order where the invoice generation fails in the backend.
2. Tap "Download Invoice".
3. Verify the error handling and user notification.</t>
  </si>
  <si>
    <t>Backend issue</t>
  </si>
  <si>
    <t>System displays an error message: "Invoice generation failed. Please try again later."</t>
  </si>
  <si>
    <t>Verify "Download Invoice" button is disabled for invalid orders</t>
  </si>
  <si>
    <t>Orders with missing or invalid billing data</t>
  </si>
  <si>
    <t>1. Simulate an order with incomplete billing details.
2. Tap on the order.
3. Verify the "Download Invoice" button state.</t>
  </si>
  <si>
    <t>Invalid order data</t>
  </si>
  <si>
    <t>"Download Invoice" button is disabled or greyed out for orders with invalid billing information.</t>
  </si>
  <si>
    <t>Verify file naming convention of downloaded invoices</t>
  </si>
  <si>
    <t>Valid orders</t>
  </si>
  <si>
    <t>1. Download the invoice for an order.
2. Verify the naming convention of the downloaded invoice file.</t>
  </si>
  <si>
    <t>Order ID: 12345</t>
  </si>
  <si>
    <t>Invoice file is named properly, e.g., "Invoice_12345.pdf".</t>
  </si>
  <si>
    <t>Verify download functionality on slow or unstable network</t>
  </si>
  <si>
    <t>Unstable network connection</t>
  </si>
  <si>
    <t>1. Simulate an unstable network.
2. Attempt to download the invoice.
3. Verify the retry mechanism and error handling.</t>
  </si>
  <si>
    <t>Unstable network</t>
  </si>
  <si>
    <t>System retries the download or displays an appropriate error message: "Network issue. Please try again later."</t>
  </si>
  <si>
    <t>Verify file size of the downloaded invoice</t>
  </si>
  <si>
    <t>1. Download the invoice.
2. Check the size of the downloaded file.
3. Verify the file size is within expected limits.</t>
  </si>
  <si>
    <t>Invoice with 3 items</t>
  </si>
  <si>
    <t>File size is optimized (e.g., less than 1 MB) and does not exceed reasonable limits.</t>
  </si>
  <si>
    <t>Verify download functionality on different devices</t>
  </si>
  <si>
    <t>Various devices and operating systems</t>
  </si>
  <si>
    <t>1. Test "Download Invoice" on different devices (Android, iOS, tablets).
2. Verify functionality and compatibility.</t>
  </si>
  <si>
    <t>Android, iOS, tablet</t>
  </si>
  <si>
    <t>"Download Invoice" works consistently across all devices, with proper file saving.</t>
  </si>
  <si>
    <t>Verify security of the downloaded invoice</t>
  </si>
  <si>
    <t>Orders with sensitive data</t>
  </si>
  <si>
    <t>1. Download the invoice.
2. Verify that the file does not contain sensitive data like card numbers, personal identifiers, etc.</t>
  </si>
  <si>
    <t>Invoice excludes sensitive information and includes only order-related details.</t>
  </si>
  <si>
    <t>Verify duplicate downloads of the same invoice</t>
  </si>
  <si>
    <t>Repeat download attempts</t>
  </si>
  <si>
    <t>1. Tap "Download Invoice" multiple times for the same order.
2. Verify behavior for duplicate downloads.</t>
  </si>
  <si>
    <t>Multiple taps</t>
  </si>
  <si>
    <t>System allows multiple downloads or prompts for file overwrite confirmation.</t>
  </si>
  <si>
    <t>Verify invoice accessibility after download</t>
  </si>
  <si>
    <t>Valid downloaded invoice</t>
  </si>
  <si>
    <t>1. Download the invoice.
2. Open the downloaded file using PDF viewer.
3. Verify that the file opens without errors.</t>
  </si>
  <si>
    <t>Valid PDF file</t>
  </si>
  <si>
    <t>Downloaded invoice file opens and is accessible using standard PDF viewers.</t>
  </si>
  <si>
    <t>Verify the Back button from the Order Details page</t>
  </si>
  <si>
    <t>User/Customer Should Be on the Order Details Page</t>
  </si>
  <si>
    <t>1. Navigate to "My Orders".
2. Tap on an order.
3. After Some  try to click on the Back Button</t>
  </si>
  <si>
    <t>User has be Re-Direct back to the My orders page</t>
  </si>
  <si>
    <t>Verify Applied Coupouns Is Displayed on the Billing Details  Section</t>
  </si>
  <si>
    <t xml:space="preserve">My orders Page </t>
  </si>
  <si>
    <t>1. Navigate to "My Orders".
2. Tap on an order. (Where Coupouns is Applied on the Order)
3. Make sure under order details (Billing details Section0
4.The Discount is Displayed with the Reduction of amount based on the Percentge applied.</t>
  </si>
  <si>
    <t xml:space="preserve">Discount:New home 10%(Applied in the cart page) </t>
  </si>
  <si>
    <t>User/Customer has to see the Discount name and the %reduction into amount
the Reduction Amount  should be Subtracted from the Bill nd Displayed the Reduced Amount</t>
  </si>
  <si>
    <t>Verify user can see the Discount Percentage Applied on the list of the product</t>
  </si>
  <si>
    <t>Order Details page</t>
  </si>
  <si>
    <t>1. Navigate to "My Orders".
2. Tap on an order.
3. chek for the Display of the Discount applied</t>
  </si>
  <si>
    <t>eg. 10% Discount Applied</t>
  </si>
  <si>
    <t>User should be Able to see the Applied Discount Percentge</t>
  </si>
  <si>
    <t>(TS 013) MOBILE APP STORE SELECTOR</t>
  </si>
  <si>
    <t>Verify the display of store selector icon on the home screen</t>
  </si>
  <si>
    <t>User logged in, home page accessible</t>
  </si>
  <si>
    <t>1. Launch the app.
2. Verify the store selector icon is visible on the home screen.</t>
  </si>
  <si>
    <t>Store selector icon is visible and functional on the home screen.</t>
  </si>
  <si>
    <t>Verify the display of store list when clicking the icon</t>
  </si>
  <si>
    <t>Store list added by the merchant</t>
  </si>
  <si>
    <t>1. Click the store selector icon on the home screen.
2. Check if the list of stores is displayed.</t>
  </si>
  <si>
    <t>List of stores</t>
  </si>
  <si>
    <t>List of stores added by the merchant is displayed below the search bar.</t>
  </si>
  <si>
    <t>Verify the search functionality in store selector</t>
  </si>
  <si>
    <t>Stores exist with searchable names or places</t>
  </si>
  <si>
    <t>1. Click on the store selector icon.
2. Enter a valid store name or place in the search bar.
3. Verify the search results.</t>
  </si>
  <si>
    <t>Valid store name: "Demo Store"</t>
  </si>
  <si>
    <t>Relevant store(s) matching the search term are displayed.</t>
  </si>
  <si>
    <t>Verify search functionality with no results</t>
  </si>
  <si>
    <t>No store matches the search term</t>
  </si>
  <si>
    <t>1. Enter an invalid or nonexistent store name in the search bar.
2. Verify the results.</t>
  </si>
  <si>
    <t>Invalid store name: "Random Store"</t>
  </si>
  <si>
    <t>System displays a "No stores found" message if no stores match the search term.</t>
  </si>
  <si>
    <t>Verify selecting a store from the list</t>
  </si>
  <si>
    <t>Valid stores available</t>
  </si>
  <si>
    <t>1. Select a store from the displayed list.
2. Verify if the selected store is reflected in the app's home page.</t>
  </si>
  <si>
    <t>Select "Demo Store 1"</t>
  </si>
  <si>
    <t>Promotions for the selected store are displayed on the home page.</t>
  </si>
  <si>
    <t>Verify display when no promotions are available for a store</t>
  </si>
  <si>
    <t>Selected store has no promotions</t>
  </si>
  <si>
    <t>1. Select a store with no promotions.
2. Check the home page display.</t>
  </si>
  <si>
    <t>Store with no promotions</t>
  </si>
  <si>
    <t>System displays "No Promotions available" on the home page.</t>
  </si>
  <si>
    <t>Verify selecting multiple stores sequentially</t>
  </si>
  <si>
    <t>Multiple stores added by the merchant</t>
  </si>
  <si>
    <t>1. Select a store from the list.
2. Navigate back and select another store.
3. Verify if the app updates to the new selection correctly.</t>
  </si>
  <si>
    <t>Select "Demo Store 1", then "Demo Store 2"</t>
  </si>
  <si>
    <t>Promotions or "No Promotions" messages for each newly selected store are displayed correctly.</t>
  </si>
  <si>
    <t>Verify accessing store selector from the side menu</t>
  </si>
  <si>
    <t>User logged in and side menu accessible</t>
  </si>
  <si>
    <t>1. Open the side menu.
2. Select the "Store Selector" option.
3. Verify if the store selector page is displayed correctly.</t>
  </si>
  <si>
    <t>Store selector page is displayed as expected.</t>
  </si>
  <si>
    <t>Verify behavior when no stores are added by the merchant</t>
  </si>
  <si>
    <t>No stores available in the system</t>
  </si>
  <si>
    <t>1. Click on the store selector icon.
2. Verify the message displayed when no stores exist.</t>
  </si>
  <si>
    <t>No stores added</t>
  </si>
  <si>
    <t>System displays a "No stores available" message when no stores are added.</t>
  </si>
  <si>
    <t>Verify behavior on slow or unstable network during search</t>
  </si>
  <si>
    <t>Slow or unstable network connection</t>
  </si>
  <si>
    <t>1. Enter a search term in the search bar.
2. Verify if the app handles the delay gracefully.</t>
  </si>
  <si>
    <t>Slow network</t>
  </si>
  <si>
    <t>App displays a loading indicator or retries the search without crashing or freezing.</t>
  </si>
  <si>
    <t>Verify the helper text in the search bar</t>
  </si>
  <si>
    <t>Helper text defined in the app</t>
  </si>
  <si>
    <t>1. Open the store selector.
2. Verify the presence and content of the helper text in the search bar.</t>
  </si>
  <si>
    <t>Search bar displays the helper text: "Search the store / Place".</t>
  </si>
  <si>
    <t>Verify error handling for backend failure during store retrieval</t>
  </si>
  <si>
    <t>Simulate a backend failure</t>
  </si>
  <si>
    <t>1. Open the store selector during a simulated backend failure.
2. Verify the error handling and user notification.</t>
  </si>
  <si>
    <t>Backend failure</t>
  </si>
  <si>
    <t>System displays an error message: "Unable to retrieve store list. Please try again later."</t>
  </si>
  <si>
    <t>Verify scroll functionality for a long store list</t>
  </si>
  <si>
    <t>More than 20 stores added by the merchant</t>
  </si>
  <si>
    <t>1. Open the store selector.
2. Scroll through the list of stores.
3. Verify that all stores are accessible.</t>
  </si>
  <si>
    <t>Long store list</t>
  </si>
  <si>
    <t>User can scroll through the list and access all stores added by the merchant.</t>
  </si>
  <si>
    <t>Verify empty search functionality</t>
  </si>
  <si>
    <t>Store list is present but search bar is empty</t>
  </si>
  <si>
    <t>1. Open the store selector.
2. Leave the search bar empty and check the result.</t>
  </si>
  <si>
    <t>Empty search</t>
  </si>
  <si>
    <t>All stores are displayed without any filtering.</t>
  </si>
  <si>
    <t>Verify UI alignment for the store selector list</t>
  </si>
  <si>
    <t>Stores available in the system</t>
  </si>
  <si>
    <t>1. Open the store selector.
2. Verify the alignment of store names, icons, and helper text.</t>
  </si>
  <si>
    <t>UI components are correctly aligned and do not overlap or misplace.</t>
  </si>
  <si>
    <t>Verify multiple search attempts</t>
  </si>
  <si>
    <t>Valid stores with diverse names</t>
  </si>
  <si>
    <t>1. Open the store selector.
2. Search for multiple stores one after another.
3. Verify the results for each search term.</t>
  </si>
  <si>
    <t>Search "Demo Store", "Store X"</t>
  </si>
  <si>
    <t>Search results update correctly based on the entered term without errors.</t>
  </si>
  <si>
    <t>Verify search functionality with case sensitivity</t>
  </si>
  <si>
    <t>Stores exist with names in mixed cases</t>
  </si>
  <si>
    <t>1. Open the store selector.
2. Search for a store name in lowercase, uppercase, and mixed case.
3. Verify the results.</t>
  </si>
  <si>
    <t>Search "demo store", "DEMO STORE", "DeMo"</t>
  </si>
  <si>
    <t>Search results are case-insensitive, and relevant stores are displayed.</t>
  </si>
  <si>
    <t>Verify special characters in search</t>
  </si>
  <si>
    <t>Stores have names without special characters</t>
  </si>
  <si>
    <t>1. Open the store selector.
2. Enter special characters in the search bar (e.g., @, #, $).
3. Verify the results.</t>
  </si>
  <si>
    <t>Search "@Store!"</t>
  </si>
  <si>
    <t>System does not crash and displays "No stores found" if the special characters do not match any store name.</t>
  </si>
  <si>
    <t>Verify handling of blank store list</t>
  </si>
  <si>
    <t>Merchant has not added any stores</t>
  </si>
  <si>
    <t>1. Open the store selector.
2. Verify the message when no stores are available.</t>
  </si>
  <si>
    <t>System displays "No stores available" in the store selector page.</t>
  </si>
  <si>
    <t>Verify responsiveness of store selector</t>
  </si>
  <si>
    <t>App accessed on different devices (e.g., mobile phones, tablets)</t>
  </si>
  <si>
    <t>1. Open the store selector on devices of varying screen sizes.
2. Verify that the store selector is responsive and accessible.</t>
  </si>
  <si>
    <t>Different screen resolutions</t>
  </si>
  <si>
    <t>Store selector layout adjusts and remains functional across devices.</t>
  </si>
  <si>
    <t>Verify character limit in search bar</t>
  </si>
  <si>
    <t>Search bar defined with a character limit</t>
  </si>
  <si>
    <t>1. Open the store selector.
2. Enter a search term longer than the maximum character limit.
3. Verify the behavior of the search bar.</t>
  </si>
  <si>
    <t>Enter more than 50 characters</t>
  </si>
  <si>
    <t>Search bar prevents additional characters from being entered beyond the defined limit.</t>
  </si>
  <si>
    <t>Verify app behavior when selecting the same store repeatedly</t>
  </si>
  <si>
    <t>Store list has at least one store</t>
  </si>
  <si>
    <t>1. Open the store selector.
2. Select the same store multiple times.
3. Verify the app behavior.</t>
  </si>
  <si>
    <t>Select "Demo Store" repeatedly</t>
  </si>
  <si>
    <t>System updates the home page for the selected store but does not duplicate or cause errors.</t>
  </si>
  <si>
    <t>Verify accessibility features for visually impaired users</t>
  </si>
  <si>
    <t>Accessibility features enabled in the device</t>
  </si>
  <si>
    <t>1. Enable screen reader or other accessibility tools.
2. Open the store selector.
3. Verify the accessibility of all elements.</t>
  </si>
  <si>
    <t>Store selector elements are accessible and provide clear descriptions for visually impaired users.</t>
  </si>
  <si>
    <t>Verify behavior on app timeout during store selection</t>
  </si>
  <si>
    <t>Network is disconnected during the process</t>
  </si>
  <si>
    <t>1. Open the store selector.
2. Simulate app timeout or network disconnection.
3. Verify the app behavior.</t>
  </si>
  <si>
    <t>Simulate network timeout</t>
  </si>
  <si>
    <t>System displays an error message: "Connection lost. Please try again later."</t>
  </si>
  <si>
    <t>Verify app behavior when switching back from store selector</t>
  </si>
  <si>
    <t>Store selector accessed and store selected</t>
  </si>
  <si>
    <t>1. Open the store selector.
2. Select a store.
3. Navigate back to the home page and verify the updated store information.</t>
  </si>
  <si>
    <t>Select "Demo Store"</t>
  </si>
  <si>
    <t>Home page displays correct promotions or "No Promotions available" for the selected store.</t>
  </si>
  <si>
    <t>Verify edge cases for long store names</t>
  </si>
  <si>
    <t>Stores with long names added by the merchant</t>
  </si>
  <si>
    <t>1. Open the store selector.
2. Verify the display of stores with long names.</t>
  </si>
  <si>
    <t>Store name &gt; 50 characters</t>
  </si>
  <si>
    <t>Long store names are truncated or wrapped correctly without breaking the layout.</t>
  </si>
  <si>
    <t>Verify simultaneous store search and selection</t>
  </si>
  <si>
    <t>Store search and selection allowed concurrently</t>
  </si>
  <si>
    <t>1. Search for a store in the search bar.
2. Select a store from the filtered results.
3. Verify the behavior.</t>
  </si>
  <si>
    <t>Search "Demo", Select "Demo Store 1"</t>
  </si>
  <si>
    <t>App allows smooth transition from search to store selection without errors.</t>
  </si>
  <si>
    <t>Verify search functionality with spaces before and after input</t>
  </si>
  <si>
    <t>Stores exist with searchable names</t>
  </si>
  <si>
    <t>1. Open the store selector.
2. Enter search terms with leading or trailing spaces.
3. Verify the results.</t>
  </si>
  <si>
    <t>Search " Demo Store "</t>
  </si>
  <si>
    <t>Spaces are trimmed, and relevant stores are displayed based on the term.</t>
  </si>
  <si>
    <t>Verify store selection persists after app restart</t>
  </si>
  <si>
    <t>Store selected before restarting the app</t>
  </si>
  <si>
    <t>1. Open the store selector.
2. Select a store.
3. Restart the app.
4. Verify the selected store remains active.</t>
  </si>
  <si>
    <t>The selected store persists after the app restarts, and promotions are shown accordingly.</t>
  </si>
  <si>
    <t>Verify behavior when multiple users select different stores</t>
  </si>
  <si>
    <t>Multi-user setup with individual accounts</t>
  </si>
  <si>
    <t>1. Log in with User A and select a store.
2. Log in with User B on the same device.
3. Verify the selected store for each user.</t>
  </si>
  <si>
    <t>User A: "Demo Store 1"
User B: "Store X"</t>
  </si>
  <si>
    <t>Each user’s selected store is stored independently without overwriting.</t>
  </si>
  <si>
    <t>Verify app behavior with an empty store name in the list</t>
  </si>
  <si>
    <t>Merchant added a store with an empty name</t>
  </si>
  <si>
    <t>1. Open the store selector.
2. Verify how an empty store name is displayed and whether it can be selected.</t>
  </si>
  <si>
    <t>Store name is blank</t>
  </si>
  <si>
    <t>Empty store name is displayed as "Unnamed Store" or a similar placeholder and functions correctly when selected.</t>
  </si>
  <si>
    <t>Verify long response times when loading the store list</t>
  </si>
  <si>
    <t>Backend server has delayed response</t>
  </si>
  <si>
    <t>1. Simulate slow backend server.
2. Open the store selector and measure the time taken for the list to load.</t>
  </si>
  <si>
    <t>Simulated 5-second delay</t>
  </si>
  <si>
    <t>A loader or progress indicator is displayed, and the app does not crash.</t>
  </si>
  <si>
    <t>Verify app behavior with multiple stores having similar names</t>
  </si>
  <si>
    <t>Stores added with similar names by the merchant</t>
  </si>
  <si>
    <t>1. Open the store selector.
2. Search for a common term found in multiple store names (e.g., "Demo").
3. Verify the results.</t>
  </si>
  <si>
    <t>Search "Demo"</t>
  </si>
  <si>
    <t>All stores with the search term appear, allowing unique selection for each store.</t>
  </si>
  <si>
    <t>Verify behavior when a store is deleted during selection</t>
  </si>
  <si>
    <t>Merchant deletes a store from the backend while it is being selected</t>
  </si>
  <si>
    <t>1. Open the store selector.
2. Start selecting a store.
3. Simulate deletion of the store from the backend.
4. Verify the behavior.</t>
  </si>
  <si>
    <t>Deleted store</t>
  </si>
  <si>
    <t>System displays a message like "Store no longer available" and prevents selection.</t>
  </si>
  <si>
    <t>Verify alphabetical sorting of stores in the selector</t>
  </si>
  <si>
    <t>Stores added with various names</t>
  </si>
  <si>
    <t>1. Open the store selector.
2. Verify that the stores are displayed in alphabetical order by default.</t>
  </si>
  <si>
    <t>Stores are displayed in alphabetical order, making navigation easier.</t>
  </si>
  <si>
    <t>Verify app behavior when switching between multiple stores quickly</t>
  </si>
  <si>
    <t>Multiple stores added</t>
  </si>
  <si>
    <t>1. Open the store selector.
2. Select Store A.
3. Quickly switch to Store B.
4. Verify the app behavior.</t>
  </si>
  <si>
    <t>Select Store A, then Store B</t>
  </si>
  <si>
    <t>System updates the home page content to reflect the newly selected store without lag or errors.</t>
  </si>
  <si>
    <t>Verify the app behavior with invalid store data</t>
  </si>
  <si>
    <t>Backend sends incomplete or corrupted store data</t>
  </si>
  <si>
    <t>1. Open the store selector.
2. Simulate a scenario where the backend provides invalid or incomplete store information.
3. Verify the behavior.</t>
  </si>
  <si>
    <t>Corrupted store data</t>
  </si>
  <si>
    <t>System handles invalid data gracefully by displaying "Invalid store data" or skipping the corrupted store.</t>
  </si>
  <si>
    <t>Verify the maximum number of stores displayed in the selector</t>
  </si>
  <si>
    <t>Merchant has added more stores than the UI can display at once</t>
  </si>
  <si>
    <t>1. Open the store selector.
2. Verify how the app handles a large number of stores (e.g., scrolling, pagination).</t>
  </si>
  <si>
    <t>100+ stores</t>
  </si>
  <si>
    <t>App displays a scrollable list or paginates stores without UI or performance issues.</t>
  </si>
  <si>
    <t>Verify search functionality for stores with numeric names</t>
  </si>
  <si>
    <t>Stores added with numeric names</t>
  </si>
  <si>
    <t>1. Open the store selector.
2. Search for a store with a numeric name (e.g., "Store 123").
3. Verify the results.</t>
  </si>
  <si>
    <t>Search "123"</t>
  </si>
  <si>
    <t>Store with the numeric name is displayed in the search results.</t>
  </si>
  <si>
    <t>Verify the app behavior when no promotions are available for a store</t>
  </si>
  <si>
    <t>Selected store has no active promotions</t>
  </si>
  <si>
    <t>1. Open the store selector.
2. Select a store with no promotions.
3. Verify the message displayed on the home page.</t>
  </si>
  <si>
    <t>Store without promotions</t>
  </si>
  <si>
    <t>Home page displays "No Promotions available" clearly and correctly.</t>
  </si>
  <si>
    <t>Verify the app behavior with promotions during high network latency</t>
  </si>
  <si>
    <t>Store has active promotions</t>
  </si>
  <si>
    <t>1. Open the store selector.
2. Select a store.
3. Simulate high network latency during promotion loading.</t>
  </si>
  <si>
    <t>Simulated latency</t>
  </si>
  <si>
    <t>App displays a loader for promotions and updates the home page when promotions load successfully.</t>
  </si>
  <si>
    <t>Verify store selector functionality with offline mode enabled</t>
  </si>
  <si>
    <t>Device is in offline mode</t>
  </si>
  <si>
    <t>1. Enable offline mode on the device.
2. Open the store selector.
3. Verify the app behavior when loading stores.</t>
  </si>
  <si>
    <t>Offline mode</t>
  </si>
  <si>
    <t>App displays an appropriate message: "No internet connection. Please try again later."</t>
  </si>
  <si>
    <t>Verify app behavior when navigating to store selector via side menu</t>
  </si>
  <si>
    <t>Side menu widget for store selection available</t>
  </si>
  <si>
    <t>1. Open the side menu.
2. Click on the store selector widget.
3. Verify the navigation to the store selector page.</t>
  </si>
  <si>
    <t>Click side menu widget</t>
  </si>
  <si>
    <t>App navigates smoothly to the store selector page without issues.</t>
  </si>
  <si>
    <t>(TS 014) MOBILE APP HOME PAGE</t>
  </si>
  <si>
    <t>Verify home page loads after store selection</t>
  </si>
  <si>
    <t>Store selection completed</t>
  </si>
  <si>
    <t>1. Launch the app
2. Select a store from the store selector
3. Navigate to the home page</t>
  </si>
  <si>
    <t>Valid store selection</t>
  </si>
  <si>
    <t>Home page loads with promotions and icons displayed</t>
  </si>
  <si>
    <t>Verify promotions are displayed for the store</t>
  </si>
  <si>
    <t>Valid promotions added for the selected store</t>
  </si>
  <si>
    <t>1. Select a store
2. Navigate to the home page</t>
  </si>
  <si>
    <t>Valid store data with promotions</t>
  </si>
  <si>
    <t>Promotions for the selected store are displayed on the home page</t>
  </si>
  <si>
    <t>Verify "No Promotions" message is displayed</t>
  </si>
  <si>
    <t>No promotions added for the selected store</t>
  </si>
  <si>
    <t>Message "No Promotions Available" is displayed</t>
  </si>
  <si>
    <t>Verify functionality of Home icon</t>
  </si>
  <si>
    <t>App launched</t>
  </si>
  <si>
    <t>1. Tap on the Home icon</t>
  </si>
  <si>
    <t>Home page is displayed</t>
  </si>
  <si>
    <t>Verify functionality of Barcode Scanner icon</t>
  </si>
  <si>
    <t>1. Tap on the Barcode Scanner icon</t>
  </si>
  <si>
    <t>Valid QR Code</t>
  </si>
  <si>
    <t>QR scanner launches and scans the code successfully</t>
  </si>
  <si>
    <t>Verify invalid barcode scan behavior</t>
  </si>
  <si>
    <t>1. Tap on the Barcode Scanner icon
2. Scan an invalid QR Code</t>
  </si>
  <si>
    <t>Invalid QR Code</t>
  </si>
  <si>
    <t>Error message "Invalid Code" is displayed</t>
  </si>
  <si>
    <t>Verify functionality of Cart icon</t>
  </si>
  <si>
    <t>1. Tap on the Cart icon</t>
  </si>
  <si>
    <t>Cart page is displayed</t>
  </si>
  <si>
    <t>Verify functionality of Store Selector icon</t>
  </si>
  <si>
    <t>1. Tap on the Store Selector icon</t>
  </si>
  <si>
    <t>Store Selector page is displayed</t>
  </si>
  <si>
    <t>Verify promotions for multiple stores</t>
  </si>
  <si>
    <t>Multiple stores added with promotions</t>
  </si>
  <si>
    <t>1. Select multiple stores one after the other
2. Check home page promotions</t>
  </si>
  <si>
    <t>Stores with promotions</t>
  </si>
  <si>
    <t>Correct promotions are displayed for each selected store</t>
  </si>
  <si>
    <t>Verify image quality of promotions</t>
  </si>
  <si>
    <t>Promotions added for the store</t>
  </si>
  <si>
    <t>1. Select a store
2. Navigate to the home page
3. Check the displayed promotions images</t>
  </si>
  <si>
    <t>High-quality image</t>
  </si>
  <si>
    <t>Promotions are displayed in high quality</t>
  </si>
  <si>
    <t>Verify navigation to store-specific promotions page</t>
  </si>
  <si>
    <t>Store selected</t>
  </si>
  <si>
    <t>1. Tap on a promotion image</t>
  </si>
  <si>
    <t>Valid promotion</t>
  </si>
  <si>
    <t>Navigates to the store-specific promotion details page</t>
  </si>
  <si>
    <t>Verify Barcode Scanner icon functionality without camera permissions</t>
  </si>
  <si>
    <t>No camera permissions granted</t>
  </si>
  <si>
    <t>1. Tap on the Barcode Scanner icon
2. Deny camera permission</t>
  </si>
  <si>
    <t>Error message "Camera permission required" is displayed</t>
  </si>
  <si>
    <t>Verify Barcode Scanner icon behavior with interrupted permission</t>
  </si>
  <si>
    <t>Camera permission initially denied</t>
  </si>
  <si>
    <t>1. Tap on the Barcode Scanner icon
2. Allow permissions mid-session</t>
  </si>
  <si>
    <t>Scanner launches successfully after permission</t>
  </si>
  <si>
    <t>Verify Store Selector icon behavior with no stores added</t>
  </si>
  <si>
    <t>No stores added for the merchant</t>
  </si>
  <si>
    <t>Message "No Stores Available" is displayed</t>
  </si>
  <si>
    <t>Verify promotions layout for inconsistent data</t>
  </si>
  <si>
    <t>Promotions with incomplete data</t>
  </si>
  <si>
    <t>Store with incomplete promotion data</t>
  </si>
  <si>
    <t>Promotions with missing data are handled gracefully (e.g., default text or blank placeholders)</t>
  </si>
  <si>
    <t>Verify proper alignment of icons and text on the home page</t>
  </si>
  <si>
    <t>1. Launch the app
2. Navigate to the home page</t>
  </si>
  <si>
    <t>All icons (Home, Barcode Scanner, Cart, Store Selector) and text are properly aligned</t>
  </si>
  <si>
    <t>Verify app behavior when no internet connection exists</t>
  </si>
  <si>
    <t>Error message "No Internet Connection" is displayed, and offline mode is handled gracefully</t>
  </si>
  <si>
    <t>Verify the store selector updates promotions dynamically</t>
  </si>
  <si>
    <t>Dynamic promotions enabled for stores</t>
  </si>
  <si>
    <t>1. Select a store
2. Navigate to the home page
3. Change the store</t>
  </si>
  <si>
    <t>Valid stores with promotions</t>
  </si>
  <si>
    <t>Promotions dynamically update based on the selected store</t>
  </si>
  <si>
    <t>Verify home page navigation on tapping Back button</t>
  </si>
  <si>
    <t>App launched and on home page</t>
  </si>
  <si>
    <t>1. Press the device Back button</t>
  </si>
  <si>
    <t>User navigates back to the store selection page</t>
  </si>
  <si>
    <t>Verify screen scrolling functionality</t>
  </si>
  <si>
    <t>1. Scroll through the promotions on the home page</t>
  </si>
  <si>
    <t>User can scroll up and down smoothly without glitches</t>
  </si>
  <si>
    <t>Verify barcode scanner behavior with a partially damaged QR code</t>
  </si>
  <si>
    <t>1. Tap on the Barcode Scanner icon
2. Scan a partially damaged QR Code</t>
  </si>
  <si>
    <t>Partially damaged QR Code</t>
  </si>
  <si>
    <t>App displays an error message or fails gracefully</t>
  </si>
  <si>
    <t>Verify Barcode Scanner icon behavior on double-tapping</t>
  </si>
  <si>
    <t>1. Double-tap the Barcode Scanner icon</t>
  </si>
  <si>
    <t>App does not crash or behave unexpectedly; scanner opens successfully</t>
  </si>
  <si>
    <t>Verify default behavior when no store is selected</t>
  </si>
  <si>
    <t>1. Skip store selection
2. Try navigating to the home page</t>
  </si>
  <si>
    <t>No store selected</t>
  </si>
  <si>
    <t>Message "Please select a store" is displayed, or app prevents navigation to the home page</t>
  </si>
  <si>
    <t>Verify app performance when multiple promotions are loaded</t>
  </si>
  <si>
    <t>Large number of promotions added for the store</t>
  </si>
  <si>
    <t>1. Select a store
2. Navigate to the home page
3. Observe app responsiveness</t>
  </si>
  <si>
    <t>Store with many promotions</t>
  </si>
  <si>
    <t>App loads the promotions without lag or crashes</t>
  </si>
  <si>
    <t>Verify Cart icon counter updates correctly</t>
  </si>
  <si>
    <t>1. Add items to the cart
2. Navigate to the home page</t>
  </si>
  <si>
    <t>Items added to cart</t>
  </si>
  <si>
    <t>Cart icon displays the correct count of items in the cart</t>
  </si>
  <si>
    <t>Verify search functionality in the Store Selector</t>
  </si>
  <si>
    <t>Store Selector accessed</t>
  </si>
  <si>
    <t>1. Tap on the Store Selector icon
2. Search for a store</t>
  </si>
  <si>
    <t>Store name or location</t>
  </si>
  <si>
    <t>Relevant store(s) matching the search query are displayed</t>
  </si>
  <si>
    <t>Verify promotions refresh behavior when app is relaunched</t>
  </si>
  <si>
    <t>Promotions loaded on the home page</t>
  </si>
  <si>
    <t>1. Close the app
2. Relaunch the app
3. Navigate to the home page</t>
  </si>
  <si>
    <t>Valid store with promotions</t>
  </si>
  <si>
    <t>Promotions are refreshed and displayed correctly</t>
  </si>
  <si>
    <t>Verify app behavior during promotion loading timeout</t>
  </si>
  <si>
    <t>Slow internet connection</t>
  </si>
  <si>
    <t>App displays a loading spinner and gracefully handles promotion loading timeout</t>
  </si>
  <si>
    <t>Verify promotional images' clickable area</t>
  </si>
  <si>
    <t>1. Tap on the edges of a promotion image</t>
  </si>
  <si>
    <t>Valid promotions</t>
  </si>
  <si>
    <t>Entire promotion image is clickable and navigates to the promotion details page</t>
  </si>
  <si>
    <t>Verify error handling for incomplete promotion URLs</t>
  </si>
  <si>
    <t>Promotion URL is incomplete or invalid</t>
  </si>
  <si>
    <t>1. Tap on a promotion image with an invalid URL</t>
  </si>
  <si>
    <t>Invalid promotion URL</t>
  </si>
  <si>
    <t>App displays an error message "Invalid URL" or prevents redirection</t>
  </si>
  <si>
    <t>Verify home page behavior when user logs out</t>
  </si>
  <si>
    <t>User logged into the app</t>
  </si>
  <si>
    <t>1. Log out of the app
2. Try accessing the home page</t>
  </si>
  <si>
    <t>User is redirected to the login screen</t>
  </si>
  <si>
    <t>Verify app behavior when home page promotions fail to load</t>
  </si>
  <si>
    <t>Backend service for promotions is down</t>
  </si>
  <si>
    <t>Backend service failure</t>
  </si>
  <si>
    <t>App displays an error message "Unable to load promotions. Please try again later"</t>
  </si>
  <si>
    <t>Verify cart icon behavior when tapped without adding items</t>
  </si>
  <si>
    <t>1. Navigate to the home page
2. Tap on the Cart icon</t>
  </si>
  <si>
    <t>App navigates to the cart page and shows "Cart is empty" message</t>
  </si>
  <si>
    <t>Verify store selector search with invalid input</t>
  </si>
  <si>
    <t>1. Open the Store Selector
2. Enter an invalid store name (e.g., random string)</t>
  </si>
  <si>
    <t>Invalid store name</t>
  </si>
  <si>
    <t>"No results found" message is displayed</t>
  </si>
  <si>
    <t>Verify behavior of Barcode Scanner with invalid QR code</t>
  </si>
  <si>
    <t>App launched and QR scanner enabled</t>
  </si>
  <si>
    <t>1. Tap the Barcode Scanner
2. Scan an invalid QR code</t>
  </si>
  <si>
    <t>App displays "Invalid QR Code" message</t>
  </si>
  <si>
    <t>Verify home page behavior during device low battery mode</t>
  </si>
  <si>
    <t>Device battery saver mode enabled</t>
  </si>
  <si>
    <t>1. Enable battery saver mode
2. Launch the app
3. Navigate to the home page</t>
  </si>
  <si>
    <t>App functions smoothly without noticeable lag or functionality issues</t>
  </si>
  <si>
    <t>Verify cart counter updates correctly after removing items</t>
  </si>
  <si>
    <t>1. Add items to the cart
2. Remove some items
3. Observe the cart counter on the home page</t>
  </si>
  <si>
    <t>Cart counter updates dynamically after item removal</t>
  </si>
  <si>
    <t>Verify app behavior when selecting a deleted store</t>
  </si>
  <si>
    <t>Deleted store exists in the backend</t>
  </si>
  <si>
    <t>1. Open the Store Selector
2. Try selecting a deleted store</t>
  </si>
  <si>
    <t>App displays "Store not found" error and prevents further action</t>
  </si>
  <si>
    <t>Verify app behavior on slow network connection</t>
  </si>
  <si>
    <t>Slow network connection</t>
  </si>
  <si>
    <t>Valid store</t>
  </si>
  <si>
    <t>App displays a loading spinner and eventually loads the promotions without crashing</t>
  </si>
  <si>
    <t>Verify search functionality with special characters</t>
  </si>
  <si>
    <t>1. Open the Store Selector
2. Enter special characters in the search box</t>
  </si>
  <si>
    <t>Special characters (e.g., @#$%)</t>
  </si>
  <si>
    <t>App displays "No results found" or handles special characters gracefully</t>
  </si>
  <si>
    <t>Verify app behavior when switching stores rapidly</t>
  </si>
  <si>
    <t>1. Open the Store Selector
2. Rapidly switch between stores
3. Navigate to the home page</t>
  </si>
  <si>
    <t>Multiple valid stores</t>
  </si>
  <si>
    <t>App handles rapid store switching and loads corresponding promotions correctly</t>
  </si>
  <si>
    <t>Verify app behavior when Barcode Scanner permission is denied</t>
  </si>
  <si>
    <t>App launched and permissions requested</t>
  </si>
  <si>
    <t>1. Launch the app
2. Tap on the Barcode Scanner
3. Deny the permission</t>
  </si>
  <si>
    <t>Permission denied</t>
  </si>
  <si>
    <t>App displays "Camera access required for scanning QR codes"</t>
  </si>
  <si>
    <t>Verify home page UI elements on different device resolutions</t>
  </si>
  <si>
    <t>1. Launch the app
2. Navigate to the home page
3. Test on various screen resolutions</t>
  </si>
  <si>
    <t>Devices with varying resolutions</t>
  </si>
  <si>
    <t>UI elements (icons, promotions, text) are displayed correctly without overlapping</t>
  </si>
  <si>
    <t>Verify promotions display on selecting a store without promotions</t>
  </si>
  <si>
    <t>Valid store without promotions</t>
  </si>
  <si>
    <t>1. Open the Store Selector
2. Select a store without promotions
3. Navigate to the home page</t>
  </si>
  <si>
    <t>"No promotions available" message is displayed on the home page</t>
  </si>
  <si>
    <t>Verify Barcode Scanner behavior in a low-light environment</t>
  </si>
  <si>
    <t>1. Launch the Barcode Scanner
2. Attempt to scan a QR code in low light</t>
  </si>
  <si>
    <t>QR Code</t>
  </si>
  <si>
    <t>App displays "Unable to scan QR Code. Please improve lighting"</t>
  </si>
  <si>
    <t>Verify home page responsiveness during incoming call</t>
  </si>
  <si>
    <t>Incoming call while on the home page</t>
  </si>
  <si>
    <t>1. Launch the app
2. Navigate to the home page
3. Receive an incoming call</t>
  </si>
  <si>
    <t>App pauses or functions without crashing after the call is answered or rejected</t>
  </si>
  <si>
    <t>Verify app behavior during abrupt app termination</t>
  </si>
  <si>
    <t>1. Launch the app
2. Navigate to the home page
3. Force quit the app</t>
  </si>
  <si>
    <t>App saves the current state, and on relaunch, the user is redirected to the same screen</t>
  </si>
  <si>
    <t>Verify the Chataak image and the Store name is Visible on the Each promotions</t>
  </si>
  <si>
    <t xml:space="preserve">1. Launch the app
2. Navigate to the home page
</t>
  </si>
  <si>
    <t>The Each promotions should show the store names</t>
  </si>
  <si>
    <t>(TS 015) MOBILE APP DELETE ACCOUNT</t>
  </si>
  <si>
    <t>Verify the presence of the Delete Account button</t>
  </si>
  <si>
    <t>1. Open the side menu
2. Check for the Delete Account option</t>
  </si>
  <si>
    <t>Delete Account option is visible in the side menu</t>
  </si>
  <si>
    <t>Verify Delete Account button functionality</t>
  </si>
  <si>
    <t>1. Tap on the Delete Account button
2. Confirm deletion when prompted</t>
  </si>
  <si>
    <t>Account is successfully deleted and the user is logged out</t>
  </si>
  <si>
    <t>Verify Delete Account cancellation</t>
  </si>
  <si>
    <t>1. Tap on the Delete Account button
2. Cancel the deletion process</t>
  </si>
  <si>
    <t>User remains logged into the account and no data is deleted</t>
  </si>
  <si>
    <t>Verify account deletion with an active session</t>
  </si>
  <si>
    <t>User logged in and active session</t>
  </si>
  <si>
    <t>1. Tap on the Delete Account button
2. Confirm the deletion</t>
  </si>
  <si>
    <t>Account is deleted, and session is terminated</t>
  </si>
  <si>
    <t>Verify Delete Account option when no internet is available</t>
  </si>
  <si>
    <t>1. Disable the internet connection
2. Tap on the Delete Account button
3. Confirm the deletion</t>
  </si>
  <si>
    <t>App displays "No internet connection. Unable to delete account."</t>
  </si>
  <si>
    <t>Verify Delete Account without confirming the prompt</t>
  </si>
  <si>
    <t>1. Tap on the Delete Account button
2. Do not respond to the prompt and let it time out</t>
  </si>
  <si>
    <t>Deletion process is aborted, and the user remains logged into the account</t>
  </si>
  <si>
    <t>Verify user cannot log back in after account deletion</t>
  </si>
  <si>
    <t>Account deleted</t>
  </si>
  <si>
    <t>1. Delete the account
2. Try logging back into the app using the deleted account credentials</t>
  </si>
  <si>
    <t>Deleted account credentials</t>
  </si>
  <si>
    <t>App displays "Account does not exist. Please create a new account."</t>
  </si>
  <si>
    <t>Verify Delete Account functionality when permissions are restricted</t>
  </si>
  <si>
    <t>App permissions restricted</t>
  </si>
  <si>
    <t>1. Restrict app permissions
2. Tap on the Delete Account button
3. Confirm the deletion</t>
  </si>
  <si>
    <t>App displays "Unable to delete account. Please allow necessary permissions."</t>
  </si>
  <si>
    <t>Verify Delete Account button functionality during slow network</t>
  </si>
  <si>
    <t>1. Connect to a slow network
2. Tap on the Delete Account button
3. Confirm the deletion</t>
  </si>
  <si>
    <t>App deletes the account successfully after a delay</t>
  </si>
  <si>
    <t>Verify Delete Account option with incorrect user input</t>
  </si>
  <si>
    <t>1. Tap on the Delete Account button
2. Enter incorrect password or credentials to confirm deletion</t>
  </si>
  <si>
    <t>Incorrect password</t>
  </si>
  <si>
    <t>App displays "Incorrect credentials. Unable to delete account."</t>
  </si>
  <si>
    <t>Verify Delete Account functionality when server is down</t>
  </si>
  <si>
    <t>Server is unavailable</t>
  </si>
  <si>
    <t>App displays "Unable to delete account. Server error. Please try again later."</t>
  </si>
  <si>
    <t>Verify data is wiped completely after account deletion</t>
  </si>
  <si>
    <t>1. Delete the account
2. Reinstall the app and log in using the same credentials</t>
  </si>
  <si>
    <t>Verify app behavior if Delete Account button is tapped repeatedly</t>
  </si>
  <si>
    <t>1. Tap the Delete Account button repeatedly
2. Confirm deletion</t>
  </si>
  <si>
    <t>App processes the request only once and prevents further taps</t>
  </si>
  <si>
    <t>Verify Delete Account option for a newly created account</t>
  </si>
  <si>
    <t>Newly created account</t>
  </si>
  <si>
    <t>1. Log into a newly created account
2. Tap on the Delete Account button
3. Confirm deletion</t>
  </si>
  <si>
    <t>Account is deleted successfully</t>
  </si>
  <si>
    <t>Verify Delete Account option is disabled for unverified accounts</t>
  </si>
  <si>
    <t>Unverified account logged in</t>
  </si>
  <si>
    <t>1. Log into an unverified account
2. Check if the Delete Account button is enabled</t>
  </si>
  <si>
    <t>Unverified account</t>
  </si>
  <si>
    <t>Delete Account option should be disabled, and a message like "Verify account to delete" is displayed</t>
  </si>
  <si>
    <t>Verify Delete Account with multiple active sessions</t>
  </si>
  <si>
    <t>Multiple devices logged in</t>
  </si>
  <si>
    <t>1. Log into the same account on multiple devices
2. Delete the account from one device</t>
  </si>
  <si>
    <t>Account is deleted, and sessions are terminated on all devices</t>
  </si>
  <si>
    <t>Verify Delete Account option when app is force-closed during process</t>
  </si>
  <si>
    <t>App force-closed mid-deletion</t>
  </si>
  <si>
    <t>1. Start account deletion process
2. Force-close the app during the confirmation step</t>
  </si>
  <si>
    <t>Deletion process is paused, and no data is deleted</t>
  </si>
  <si>
    <t>Verify Delete Account button visibility for guest users</t>
  </si>
  <si>
    <t>Guest user logged in</t>
  </si>
  <si>
    <t>1. Log in as a guest user
2. Open the side menu</t>
  </si>
  <si>
    <t>Guest user account</t>
  </si>
  <si>
    <t>Delete Account button should not be visible for guest users</t>
  </si>
  <si>
    <t>Verify Delete Account button behavior with incorrect app version</t>
  </si>
  <si>
    <t>Outdated app version installed</t>
  </si>
  <si>
    <t>1. Use an outdated version of the app
2. Tap on the Delete Account button</t>
  </si>
  <si>
    <t>App prompts the user to update the app before deleting the account</t>
  </si>
  <si>
    <t>Verify UI alignment of the Delete Account button</t>
  </si>
  <si>
    <t>App opened</t>
  </si>
  <si>
    <t>1. Open the side menu
2. Verify the alignment of the Delete Account button</t>
  </si>
  <si>
    <t>Delete Account button should be properly aligned and not overlap with other UI elements</t>
  </si>
  <si>
    <t>Verify Delete Account with pending transactions</t>
  </si>
  <si>
    <t>Account with pending transactions</t>
  </si>
  <si>
    <t>1. Attempt to delete the account with pending orders or payments</t>
  </si>
  <si>
    <t>App prompts the user to clear all transactions before deleting the account</t>
  </si>
  <si>
    <t>Verify confirmation message content for Delete Account</t>
  </si>
  <si>
    <t>1. Tap on the Delete Account button
2. Observe the confirmation message displayed</t>
  </si>
  <si>
    <t>Confirmation message should clearly explain the consequences of deleting the account</t>
  </si>
  <si>
    <t>Verify Delete Account during app maintenance</t>
  </si>
  <si>
    <t>App under maintenance</t>
  </si>
  <si>
    <t>1. Attempt to delete the account during app maintenance</t>
  </si>
  <si>
    <t>App displays a maintenance message, and the Delete Account process is blocked</t>
  </si>
  <si>
    <t>Verify Delete Account option with biometric authentication enabled</t>
  </si>
  <si>
    <t>Biometric authentication enabled</t>
  </si>
  <si>
    <t>1. Enable biometric authentication
2. Attempt to delete the account</t>
  </si>
  <si>
    <t>App prompts for biometric authentication before proceeding with the deletion</t>
  </si>
  <si>
    <t>Verify error handling for Delete Account with server timeout</t>
  </si>
  <si>
    <t>Server responds with a timeout</t>
  </si>
  <si>
    <t>1. Start the Delete Account process
2. Simulate server timeout</t>
  </si>
  <si>
    <t>App displays "Server timeout. Please try again later."</t>
  </si>
  <si>
    <t>Verify Delete Account when app cache is cleared</t>
  </si>
  <si>
    <t>App cache cleared</t>
  </si>
  <si>
    <t>1. Clear the app cache
2. Attempt to delete the account</t>
  </si>
  <si>
    <t>Delete Account process proceeds without issues</t>
  </si>
  <si>
    <t>Verify Delete Account option for suspended accounts</t>
  </si>
  <si>
    <t>Suspended account logged in</t>
  </si>
  <si>
    <t>1. Log into a suspended account
2. Attempt to delete the account</t>
  </si>
  <si>
    <t>Suspended account</t>
  </si>
  <si>
    <t>App displays "Account is suspended. Unable to delete at this time."</t>
  </si>
  <si>
    <t>Verify app behavior if Delete Account option is removed from server-side</t>
  </si>
  <si>
    <t>Server-side removal of the feature</t>
  </si>
  <si>
    <t>1. Open the side menu
2. Verify the presence of the Delete Account button</t>
  </si>
  <si>
    <t>Delete Account button should not be displayed if removed from the server-side configuration</t>
  </si>
  <si>
    <t>(TS 016) MOBILE APP DOWNLOADED INVOICE</t>
  </si>
  <si>
    <t>Verify Invoice Download Functionality</t>
  </si>
  <si>
    <t>User is logged in, order exists</t>
  </si>
  <si>
    <t>1. Open the mobile app.
2. Go to the order details page.
3. Click on the "Download Invoice" option.
4. Verify the invoice is downloaded.</t>
  </si>
  <si>
    <t>Invoice is downloaded successfully in the correct format (PDF/other)</t>
  </si>
  <si>
    <t>Verify Invoice Contains Order Number</t>
  </si>
  <si>
    <t>Invoice has been downloaded</t>
  </si>
  <si>
    <t>1. Open the downloaded invoice.
2. Check if the Order Number is present.</t>
  </si>
  <si>
    <t>Order Number: 12345</t>
  </si>
  <si>
    <t>Invoice contains Order Number (12345) displayed in the header</t>
  </si>
  <si>
    <t>Verify Invoice Contains Invoice Number</t>
  </si>
  <si>
    <t>1. Open the downloaded invoice.
2. Check if the Invoice Number is displayed.</t>
  </si>
  <si>
    <t>Invoice Number: INV-67890</t>
  </si>
  <si>
    <t>Invoice contains Invoice Number (INV-67890) displayed in the header</t>
  </si>
  <si>
    <t>Verify Store Name and Address in Invoice</t>
  </si>
  <si>
    <t>1. Open the downloaded invoice.
2. Check if the Store Name, Address, City, State, and Country are correctly displayed.</t>
  </si>
  <si>
    <t>Store Name: XYZ Store
Store Address: 123 Main St
City: New York
State: NY
Country: USA</t>
  </si>
  <si>
    <t>Store details (XYZ Store, 123 Main St, New York, NY, USA) should be displayed correctly</t>
  </si>
  <si>
    <t>Verify Purchase Date and Time Stamp in Invoice</t>
  </si>
  <si>
    <t>1. Open the downloaded invoice.
2. Check if the Purchase Date and Time Stamp are correctly displayed.</t>
  </si>
  <si>
    <t>Purchase Date: 2024-12-21, Time: 12:45:30</t>
  </si>
  <si>
    <t>Purchase Date and Time Stamp (2024-12-21, 12:45:30) should be correctly displayed</t>
  </si>
  <si>
    <t>Verify Product Table Contents</t>
  </si>
  <si>
    <t>1. Open the downloaded invoice.
2. Verify the product list table contains Sl No., Product Name, Price, Quantity, CGST, SGST, and Total.</t>
  </si>
  <si>
    <t>Product List: Product A (₹100.00), Product B (₹200.00)</t>
  </si>
  <si>
    <t>Product table should display product details as per the order including Sl No., Name, Price, Quantity, CGST, SGST, and Total</t>
  </si>
  <si>
    <t>Verify Amount Description Table</t>
  </si>
  <si>
    <t>1. Open the downloaded invoice.
2. Check if the Amount Description table contains Total Amount (Without Tax), CGST, SGST, NET Amount (before discount), Coupon Discount, and Amount Paid.</t>
  </si>
  <si>
    <t>Total Amount: ₹14,000.00
CGST: ₹1,260.00
SGST: ₹1,260.00
NET Amount: ₹12,000.00
Coupon Discount: ₹1,000.00
Amount Paid: ₹11,000.00</t>
  </si>
  <si>
    <t>Amount Description table should display values as per the order (e.g., ₹14,000.00, ₹1,260.00, ₹1,260.00, ₹12,000.00, ₹1,000.00, ₹11,000.00)</t>
  </si>
  <si>
    <t>Verify Coupon Discount Field in Amount Table</t>
  </si>
  <si>
    <t>Invoice has been downloaded, Coupon applied</t>
  </si>
  <si>
    <t>1. Open the downloaded invoice.
2. Check if the Coupon Discount field displays the correct discount name and amount.</t>
  </si>
  <si>
    <t>Coupon Name: "SummerSale"
Discount: ₹1,000.00</t>
  </si>
  <si>
    <t>Coupon name ("SummerSale") and the discount amount (₹1,000.00) should be displayed correctly</t>
  </si>
  <si>
    <t>Verify Amount Paid Field</t>
  </si>
  <si>
    <t>1. Open the downloaded invoice.
2. Verify that the Amount Paid is correctly displayed.</t>
  </si>
  <si>
    <t>Amount Paid: ₹11,000.00</t>
  </si>
  <si>
    <t>Amount Paid should match the final paid amount (₹11,000.00)</t>
  </si>
  <si>
    <t>Verify Missing Invoice Number Error</t>
  </si>
  <si>
    <t>No invoice generated</t>
  </si>
  <si>
    <t>1. Open the invoice download page.
2. Try downloading an invoice without an order.
3. Verify the error message shown.</t>
  </si>
  <si>
    <t>Error message stating "Invoice Number Missing" should be displayed</t>
  </si>
  <si>
    <t>Verify Missing Product Data Error</t>
  </si>
  <si>
    <t>Product data missing from order</t>
  </si>
  <si>
    <t>1. Open the invoice.
2. Check if the product details are displayed.
3. Verify that missing product data (name, price, etc.) shows an error message.</t>
  </si>
  <si>
    <t>Order with missing product data</t>
  </si>
  <si>
    <t>Error message stating "Product details missing" should appear</t>
  </si>
  <si>
    <t>Verify Missing Store Information Error</t>
  </si>
  <si>
    <t>Store information missing</t>
  </si>
  <si>
    <t>1. Open the downloaded invoice.
2. Verify the store details (name, address, city, etc.).
3. Check that an error is displayed if any store info is missing.</t>
  </si>
  <si>
    <t>Store Name Missing</t>
  </si>
  <si>
    <t>Error message stating "Store Information Missing" should appear</t>
  </si>
  <si>
    <t>Verify Invoice Format (PDF/Other)</t>
  </si>
  <si>
    <t>1. Download the invoice.
2. Verify the format of the downloaded invoice (PDF, or any other supported format).</t>
  </si>
  <si>
    <t>The invoice should be in a valid format (e.g., PDF) and should open correctly in an external reader</t>
  </si>
  <si>
    <t>Verify Invoice Download Failures</t>
  </si>
  <si>
    <t>Order exists, Network issue</t>
  </si>
  <si>
    <t>1. Simulate a network failure.
2. Attempt to download the invoice.
3. Verify the error message or retry option is shown.</t>
  </si>
  <si>
    <t>Error message stating "Unable to Download Invoice due to network issues" should appear</t>
  </si>
  <si>
    <t>Verify Product Price Calculation</t>
  </si>
  <si>
    <t>1. Open the downloaded invoice.
2. Check the price of each product and verify the total calculation.</t>
  </si>
  <si>
    <t>Product A Price: ₹100.00, Product B Price: ₹200.00
Quantity: 2 (Product A), 1 (Product B)</t>
  </si>
  <si>
    <t>Total (Product A): ₹200.00, Total (Product B): ₹200.00. Final total: ₹400.00</t>
  </si>
  <si>
    <t>Verify Tax Calculation (CGST, SGST)</t>
  </si>
  <si>
    <t>1. Open the downloaded invoice.
2. Verify the CGST and SGST calculations based on the product price.</t>
  </si>
  <si>
    <t>Product Price: ₹200.00
CGST Rate: 9%, SGST Rate: 9%</t>
  </si>
  <si>
    <t>CGST: ₹18.00, SGST: ₹18.00 (for ₹200.00 product)</t>
  </si>
  <si>
    <t>Verify Invoice Contains Zero Price Product</t>
  </si>
  <si>
    <t>Invoice has been downloaded, product with zero price exists</t>
  </si>
  <si>
    <t>1. Open the downloaded invoice.
2. Verify if a product with zero price is handled correctly.</t>
  </si>
  <si>
    <t>Product with zero price: ₹0.00</t>
  </si>
  <si>
    <t>Product with ₹0.00 should be displayed correctly without breaking the table or calculation.</t>
  </si>
  <si>
    <t>Verify Invoice Contains Negative Amount (Discounted Price)</t>
  </si>
  <si>
    <t>Invoice has been downloaded, Discount applied</t>
  </si>
  <si>
    <t>1. Open the downloaded invoice.
2. Verify if the final amount after applying the discount is correct.</t>
  </si>
  <si>
    <t>Product Price: ₹1,000.00
Coupon Discount: ₹200.00</t>
  </si>
  <si>
    <t>Total before discount: ₹1,000.00, Total after discount: ₹800.00</t>
  </si>
  <si>
    <t>Verify Invoice Contains Correct Shipping Charges</t>
  </si>
  <si>
    <t>Invoice has been downloaded, shipping charges applied</t>
  </si>
  <si>
    <t>1. Open the downloaded invoice.
2. Verify if the shipping charges are correctly displayed.</t>
  </si>
  <si>
    <t>Shipping Charges: ₹50.00</t>
  </si>
  <si>
    <t>Shipping charge of ₹50.00 should be displayed separately in the amount description table.</t>
  </si>
  <si>
    <t>Verify Multiple Products and Correct Total Calculation</t>
  </si>
  <si>
    <t>Invoice has been downloaded, multiple products exist</t>
  </si>
  <si>
    <t>1. Open the downloaded invoice.
2. Verify the total calculation for multiple products.</t>
  </si>
  <si>
    <t>Product A: ₹100.00 x 2 = ₹200.00
Product B: ₹200.00 x 1 = ₹200.00
Product C: ₹300.00 x 1 = ₹300.00</t>
  </si>
  <si>
    <t>Total: ₹700.00 (₹200 + ₹200 + ₹300)</t>
  </si>
  <si>
    <t>Verify Handling of Invalid Order ID</t>
  </si>
  <si>
    <t>No order found, invalid Order ID</t>
  </si>
  <si>
    <t>1. Enter an invalid Order ID in the invoice download page.
2. Attempt to download the invoice.
3. Verify the error message displayed.</t>
  </si>
  <si>
    <t>Invalid Order ID</t>
  </si>
  <si>
    <t>Error message stating "Order Not Found" should be displayed.</t>
  </si>
  <si>
    <t>Verify Order Date Format in Invoice</t>
  </si>
  <si>
    <t>1. Open the downloaded invoice.
2. Verify if the order date is in the correct format (DD-MM-YYYY).</t>
  </si>
  <si>
    <t>Order Date: 2024-12-21</t>
  </si>
  <si>
    <t>Order date format should be displayed as  21-12-2024</t>
  </si>
  <si>
    <t>Verify Correct Currency Symbol (INR)</t>
  </si>
  <si>
    <t>1. Open the downloaded invoice.
2. Verify that all amounts use the ₹ (INR) symbol correctly.</t>
  </si>
  <si>
    <t>Product Price: ₹500.00, CGST: ₹45.00, SGST: ₹45.00</t>
  </si>
  <si>
    <t>All amounts should have ₹ symbol (₹500.00)</t>
  </si>
  <si>
    <t>Verify Invoice Contains Custom Message or Notes</t>
  </si>
  <si>
    <t>1. Open the downloaded invoice.
2. Verify if any custom message or notes from the seller are included in the invoice.</t>
  </si>
  <si>
    <t>Custom Note: "Thank you for your purchase!"</t>
  </si>
  <si>
    <t>The custom note/message ("Thank you for your purchase!") should appear in the invoice</t>
  </si>
  <si>
    <t>Verify Invoice Generated for Cancelled Order</t>
  </si>
  <si>
    <t>Cancelled order exists</t>
  </si>
  <si>
    <t>1. Open the order details for a cancelled order.
2. Attempt to download the invoice.</t>
  </si>
  <si>
    <t>Order ID: 12345 (Cancelled)</t>
  </si>
  <si>
    <t>Invoice should not be generated or should indicate that the order was cancelled.</t>
  </si>
  <si>
    <t>Verify Handling of Large Invoice Size</t>
  </si>
  <si>
    <t>Invoice with large number of products</t>
  </si>
  <si>
    <t>1. Download the invoice with a large number of products (e.g., 100+ items).
2. Verify if the invoice is downloaded without issues.</t>
  </si>
  <si>
    <t>100+ products, total value ₹50,000</t>
  </si>
  <si>
    <t>Invoice should be downloaded without issues, and all product data should be visible.</t>
  </si>
  <si>
    <t>Verify user can view the Downloaded invoice from the Local disk</t>
  </si>
  <si>
    <t>1.Download the invoice 
2.Open from the FIle Explorer</t>
  </si>
  <si>
    <t>The Downloaded Data to the Local Disk Should be Able To Open even Though the Internet is Turned off fter is saved Successfully to the Local Disk.</t>
  </si>
  <si>
    <t>Verify "Customer Care" Link Navigation</t>
  </si>
  <si>
    <t>User is logged in, mobile app is functional</t>
  </si>
  <si>
    <t>1. Open the mobile application.
2. Click on the "Customer Care" link in the side widget.
3. Verify if the user is navigated to the Customer Care page.</t>
  </si>
  <si>
    <t>User should be navigated to the Customer Care page successfully.</t>
  </si>
  <si>
    <t>Verify "Terms and Conditions" Link Navigation</t>
  </si>
  <si>
    <t>1. Open the mobile application.
2. Click on the "Terms and Conditions" link in the side widget.
3. Verify if the user is navigated to the Terms and Conditions page.</t>
  </si>
  <si>
    <t>User should be navigated to the Terms and Conditions page successfully.</t>
  </si>
  <si>
    <t>Verify "Privacy Policy" Link Navigation</t>
  </si>
  <si>
    <t>1. Open the mobile application.
2. Click on the "Privacy Policy" link in the side widget.
3. Verify if the user is navigated to the Privacy Policy page.</t>
  </si>
  <si>
    <t>User should be navigated to the Privacy Policy page successfully.</t>
  </si>
  <si>
    <t>Verify "Customer Care" Link Navigation Failure (No Network)</t>
  </si>
  <si>
    <t>User is logged in, mobile app is functional, No internet connection</t>
  </si>
  <si>
    <t>1. Open the mobile application.
2. Disconnect from the internet (disable mobile data or Wi-Fi).
3. Click on the "Customer Care" link in the side widget.
4. Verify the error message or failure message.</t>
  </si>
  <si>
    <t>Error message should be displayed saying "No Internet Connection" or similar.</t>
  </si>
  <si>
    <t>Verify "Terms and Conditions" Link Navigation Failure (No Network)</t>
  </si>
  <si>
    <t>1. Open the mobile application.
2. Disconnect from the internet (disable mobile data or Wi-Fi).
3. Click on the "Terms and Conditions" link in the side widget.
4. Verify the error message or failure message.</t>
  </si>
  <si>
    <t>Verify "Privacy Policy" Link Navigation Failure (No Network)</t>
  </si>
  <si>
    <t>1. Open the mobile application.
2. Disconnect from the internet (disable mobile data or Wi-Fi).
3. Click on the "Privacy Policy" link in the side widget.
4. Verify the error message or failure message.</t>
  </si>
  <si>
    <t>Verify "Customer Care" Link Invalid URL</t>
  </si>
  <si>
    <t>Invalid URL in the link for "Customer Care"</t>
  </si>
  <si>
    <t>1. Open the mobile application.
2. Click on the "Customer Care" link in the side widget.
3. Verify if the page loads correctly or shows an error for an invalid link.</t>
  </si>
  <si>
    <t>Invalid URL</t>
  </si>
  <si>
    <t>The app should show an error message like "Page Not Found" or redirect to a valid page.</t>
  </si>
  <si>
    <t>Verify "Terms and Conditions" Link Invalid URL</t>
  </si>
  <si>
    <t>Invalid URL in the link for "Terms and Conditions"</t>
  </si>
  <si>
    <t>1. Open the mobile application.
2. Click on the "Terms and Conditions" link in the side widget.
3. Verify if the page loads correctly or shows an error for an invalid link.</t>
  </si>
  <si>
    <t>Verify "Privacy Policy" Link Invalid URL</t>
  </si>
  <si>
    <t>Invalid URL in the link for "Privacy Policy"</t>
  </si>
  <si>
    <t>1. Open the mobile application.
2. Click on the "Privacy Policy" link in the side widget.
3. Verify if the page loads correctly or shows an error for an invalid link.</t>
  </si>
  <si>
    <t>Verify "Customer Care" Link with Empty URL</t>
  </si>
  <si>
    <t>User clicks on the "Customer Care" link but URL is empty</t>
  </si>
  <si>
    <t>1. Open the mobile application.
2. Click on the "Customer Care" link in the side widget (URL should be empty).
3. Verify how the app behaves when the URL is empty.</t>
  </si>
  <si>
    <t>Empty URL</t>
  </si>
  <si>
    <t>The app should either show a "Page Not Found" message or handle the error gracefully.</t>
  </si>
  <si>
    <t>Verify "Terms and Conditions" Link with Empty URL</t>
  </si>
  <si>
    <t>User clicks on the "Terms and Conditions" link but URL is empty</t>
  </si>
  <si>
    <t>1. Open the mobile application.
2. Click on the "Terms and Conditions" link in the side widget (URL should be empty).
3. Verify how the app behaves when the URL is empty.</t>
  </si>
  <si>
    <t>Verify "Privacy Policy" Link with Empty URL</t>
  </si>
  <si>
    <t>User clicks on the "Privacy Policy" link but URL is empty</t>
  </si>
  <si>
    <t>1. Open the mobile application.
2. Click on the "Privacy Policy" link in the side widget (URL should be empty).
3. Verify how the app behaves when the URL is empty.</t>
  </si>
  <si>
    <t>TC01</t>
  </si>
  <si>
    <t>Verify invoice download functionality</t>
  </si>
  <si>
    <t>User logged in, order placed</t>
  </si>
  <si>
    <t>1. Open the app
2. Navigate to "Order Details"
3. Tap "Download Invoice"</t>
  </si>
  <si>
    <t>Invoice should download successfully in PDF format</t>
  </si>
  <si>
    <t>TC02</t>
  </si>
  <si>
    <t>Validate invoice content alignment</t>
  </si>
  <si>
    <t>Invoice downloaded</t>
  </si>
  <si>
    <t>1. Open the downloaded invoice
2. Verify alignment of text, columns, and rows</t>
  </si>
  <si>
    <t>All invoice fields should be aligned properly</t>
  </si>
  <si>
    <t>TC03</t>
  </si>
  <si>
    <t>Validate product details in the invoice</t>
  </si>
  <si>
    <t>Order contains multiple products</t>
  </si>
  <si>
    <t>1. Verify product names, quantities, and prices against the order placed</t>
  </si>
  <si>
    <t>Product details in the invoice should match the order details</t>
  </si>
  <si>
    <t>TC04</t>
  </si>
  <si>
    <t>Validate calculations for Total Amount</t>
  </si>
  <si>
    <t>Order placed with multiple items</t>
  </si>
  <si>
    <t>1. Verify the "Total Amount" matches the sum of individual product totals</t>
  </si>
  <si>
    <t>Total Amount should be the sum of individual product prices</t>
  </si>
  <si>
    <t>TC05</t>
  </si>
  <si>
    <t>Validate discount calculation</t>
  </si>
  <si>
    <t>Coupon applied during order</t>
  </si>
  <si>
    <t>1. Verify the "Coupon Discount" field is populated correctly</t>
  </si>
  <si>
    <t>Discount applied should reduce the "Net Amount" accurately</t>
  </si>
  <si>
    <t>TC06</t>
  </si>
  <si>
    <t>Verify GST fields for 0% GST</t>
  </si>
  <si>
    <t>GST configured as 0%</t>
  </si>
  <si>
    <t>1. Verify CGST and SGST fields on the invoice</t>
  </si>
  <si>
    <t>CGST and SGST should display ₹0.00</t>
  </si>
  <si>
    <t>TC07</t>
  </si>
  <si>
    <t>Validate final amount calculation</t>
  </si>
  <si>
    <t>Discount applied</t>
  </si>
  <si>
    <t>1. Verify "Amount Paid" equals "Total Amount - Coupon Discount"</t>
  </si>
  <si>
    <t>Final amount should be calculated accurately</t>
  </si>
  <si>
    <t>TC08</t>
  </si>
  <si>
    <t>Validate invoice file naming</t>
  </si>
  <si>
    <t>Order placed with unique ID</t>
  </si>
  <si>
    <t>1. Download the invoice
2. Verify file name format</t>
  </si>
  <si>
    <t>File name should follow the format&lt;Invoice No&gt;.pdf
(e.g.,
0190.pdf
)</t>
  </si>
  <si>
    <t>TC09</t>
  </si>
  <si>
    <t>Verify invoice is accessible offline</t>
  </si>
  <si>
    <t>1. Turn off internet
2. Open the downloaded invoice</t>
  </si>
  <si>
    <t>Invoice should open successfully in offline mode</t>
  </si>
  <si>
    <t>TC10</t>
  </si>
  <si>
    <t>Validate correct store details</t>
  </si>
  <si>
    <t>Order belongs to a specific store</t>
  </si>
  <si>
    <t>1. Verify the "Store Name" and address fields in the invoice</t>
  </si>
  <si>
    <t>Store details in the invoice should match the store details of the order</t>
  </si>
  <si>
    <t>TC11</t>
  </si>
  <si>
    <t>Verify behavior when downloading without login</t>
  </si>
  <si>
    <t>User logged out</t>
  </si>
  <si>
    <t>1. Open the app
2. Attempt to download an invoice without logging in</t>
  </si>
  <si>
    <t>User should not be able to download the invoice, and an error message should display</t>
  </si>
  <si>
    <t>TC12</t>
  </si>
  <si>
    <t>Verify incorrect invoice format</t>
  </si>
  <si>
    <t>Corrupted or incomplete file</t>
  </si>
  <si>
    <t>1. Simulate a corrupted file download
2. Open the file</t>
  </si>
  <si>
    <t>Error should occur, and file should not open</t>
  </si>
  <si>
    <t>TC13</t>
  </si>
  <si>
    <t>Validate incorrect Total Amount calculation</t>
  </si>
  <si>
    <t>Database error during generation</t>
  </si>
  <si>
    <t>1. Simulate incorrect data in the database
2. Download the invoice</t>
  </si>
  <si>
    <t>Total Amount should match the actual sum of product prices, and discrepancies should be flagged</t>
  </si>
  <si>
    <t>TC14</t>
  </si>
  <si>
    <t>Verify missing product details</t>
  </si>
  <si>
    <t>Missing product data in database</t>
  </si>
  <si>
    <t>1. Simulate missing product information
2. Download the invoice</t>
  </si>
  <si>
    <t>Invoice generation should fail with an error message</t>
  </si>
  <si>
    <t>TC15</t>
  </si>
  <si>
    <t>Verify incorrect store details</t>
  </si>
  <si>
    <t>Incorrect store details in order</t>
  </si>
  <si>
    <t>1. Simulate incorrect store details in the database
2. Download the invoice</t>
  </si>
  <si>
    <t>Store details in the invoice should be accurate</t>
  </si>
  <si>
    <t>TC16</t>
  </si>
  <si>
    <t>Validate long file names causing errors</t>
  </si>
  <si>
    <t>Long invoice numbers</t>
  </si>
  <si>
    <t>1. Simulate an excessively long invoice number
2. Download the invoice</t>
  </si>
  <si>
    <t>File name should truncate or handle long invoice numbers gracefully</t>
  </si>
  <si>
    <t>TC17</t>
  </si>
  <si>
    <t>Validate handling of multiple downloads for the same invoice</t>
  </si>
  <si>
    <t>Same invoice downloaded repeatedly</t>
  </si>
  <si>
    <t>1. Download the same invoice multiple times</t>
  </si>
  <si>
    <t>Each download should succeed, and files should not overwrite each other</t>
  </si>
  <si>
    <t>TC18</t>
  </si>
  <si>
    <t>Verify download with limited storage</t>
  </si>
  <si>
    <t>Device has low storage</t>
  </si>
  <si>
    <t>1. Simulate low storage space on the device
2. Attempt to download the invoice</t>
  </si>
  <si>
    <t>User should receive an error message indicating insufficient storage</t>
  </si>
  <si>
    <t>TC19</t>
  </si>
  <si>
    <t>Validate error when the server is unreachable</t>
  </si>
  <si>
    <t>Internet connectivity issues</t>
  </si>
  <si>
    <t>1. Disconnect from the internet
2. Attempt to download the invoice</t>
  </si>
  <si>
    <t>User should receive an appropriate error message, and the download should fail</t>
  </si>
  <si>
    <t>TC20</t>
  </si>
  <si>
    <t>Verify incorrect invoice sequence</t>
  </si>
  <si>
    <t>Incorrect file sequence generated</t>
  </si>
  <si>
    <t>1. Simulate incorrect invoice sequencing logic
2. Download invoices for multiple orders</t>
  </si>
  <si>
    <t>Invoice sequence numbers should be unique and follow a consistent pattern (e.g., INV-2024/0190, 0191, etc.)</t>
  </si>
  <si>
    <t>Severity</t>
  </si>
  <si>
    <t>Screenshots</t>
  </si>
  <si>
    <t>TS01</t>
  </si>
  <si>
    <t>Validate successful invoice download</t>
  </si>
  <si>
    <t>Order ID: 0190</t>
  </si>
  <si>
    <t>Pending</t>
  </si>
  <si>
    <t>Yes</t>
  </si>
  <si>
    <t>TS02</t>
  </si>
  <si>
    <t>Verify invoice file name format</t>
  </si>
  <si>
    <t>User logged in</t>
  </si>
  <si>
    <t>1. Download the invoice
2. Verify the file name format</t>
  </si>
  <si>
    <t>File name: 0190.pdf</t>
  </si>
  <si>
    <t>File name should follow the format</t>
  </si>
  <si>
    <t>&lt;Invoice No&gt;.pdf</t>
  </si>
  <si>
    <t>TS03</t>
  </si>
  <si>
    <t>Validate invoice content formatting</t>
  </si>
  <si>
    <t>1. Open the downloaded invoice
2. Verify alignment, font size, and formatting</t>
  </si>
  <si>
    <t>Invoice format</t>
  </si>
  <si>
    <t>All text and fields should be aligned correctly and formatted as per design</t>
  </si>
  <si>
    <t>TS04</t>
  </si>
  <si>
    <t>Verify product details in the invoice</t>
  </si>
  <si>
    <t>1. Verify product names, quantities, and prices in the invoice</t>
  </si>
  <si>
    <t>Product list: FUNRI, Funky Recliner</t>
  </si>
  <si>
    <t>Product details should match the order details</t>
  </si>
  <si>
    <t>TS05</t>
  </si>
  <si>
    <t>Validate Total Amount calculation</t>
  </si>
  <si>
    <t>Order with multiple items</t>
  </si>
  <si>
    <t>1. Verify the "Total Amount" matches the sum of all individual product totals</t>
  </si>
  <si>
    <t>Product prices: 36000, 45000</t>
  </si>
  <si>
    <t>Total Amount should equal 81000</t>
  </si>
  <si>
    <t>TS06</t>
  </si>
  <si>
    <t>Validate discount and final amount calculation</t>
  </si>
  <si>
    <t>Coupon applied during checkout</t>
  </si>
  <si>
    <t>1. Verify the "Coupon Discount" and "Net Amount" fields</t>
  </si>
  <si>
    <t>Discount: -1000</t>
  </si>
  <si>
    <t>Final amount should be Total Amount - Discount</t>
  </si>
  <si>
    <t>TS07</t>
  </si>
  <si>
    <t>Validate CGST and SGST fields for 0% GST</t>
  </si>
  <si>
    <t>GST set to 0%</t>
  </si>
  <si>
    <t>1. Verify the CGST and SGST fields on the invoice</t>
  </si>
  <si>
    <t>CGST, SGST = ₹0.00</t>
  </si>
  <si>
    <t>CGST and SGST fields should show</t>
  </si>
  <si>
    <t>₹0.00</t>
  </si>
  <si>
    <t>TS08</t>
  </si>
  <si>
    <t>Validate invoice download for multiple orders</t>
  </si>
  <si>
    <t>Multiple orders placed</t>
  </si>
  <si>
    <t>1. Download invoices for all placed orders</t>
  </si>
  <si>
    <t>Order IDs: 0190, 0191</t>
  </si>
  <si>
    <t>Each invoice should download successfully with a unique file name</t>
  </si>
  <si>
    <t>TS09</t>
  </si>
  <si>
    <t>Verify invoice accessibility offline</t>
  </si>
  <si>
    <t>Offline file access</t>
  </si>
  <si>
    <t>TS10</t>
  </si>
  <si>
    <t>Verify missing or null product details</t>
  </si>
  <si>
    <t>1. Simulate missing product data
2. Download the invoice</t>
  </si>
  <si>
    <t>Missing product info</t>
  </si>
  <si>
    <t>Invoice generation should fail, and an error message should be displayed</t>
  </si>
  <si>
    <t>TS11</t>
  </si>
  <si>
    <t>Verify incomplete invoice download</t>
  </si>
  <si>
    <t>Network issues during download</t>
  </si>
  <si>
    <t>1. Simulate network interruption
2. Retry download</t>
  </si>
  <si>
    <t>Interrupted download scenario</t>
  </si>
  <si>
    <t>User should be able to retry the download successfully, and the file should not be corrupted</t>
  </si>
  <si>
    <t>TS12</t>
  </si>
  <si>
    <t>Validate invoice with long file names</t>
  </si>
  <si>
    <t>Invoice number is long</t>
  </si>
  <si>
    <t>1. Simulate a long invoice number
2. Download the invoice</t>
  </si>
  <si>
    <t>File name: INV-2024-123456789.pdf</t>
  </si>
  <si>
    <t>File name should handle long invoice numbers gracefully</t>
  </si>
  <si>
    <t>TS13</t>
  </si>
  <si>
    <t>Verify incorrect Total Amount calculation</t>
  </si>
  <si>
    <t>Corrupted data</t>
  </si>
  <si>
    <t>1. Simulate incorrect data in database
2. Download the invoice</t>
  </si>
  <si>
    <t>Incorrect Total Amount</t>
  </si>
  <si>
    <t>Total Amount should match the sum of product totals, and discrepancies should be flagged</t>
  </si>
  <si>
    <t>TS14</t>
  </si>
  <si>
    <t>Invoice contains store info</t>
  </si>
  <si>
    <t>1. Verify "Store Name" and address fields in the invoice</t>
  </si>
  <si>
    <t>Store: Demo Store 2</t>
  </si>
  <si>
    <t>Store details in the invoice should match the order’s store</t>
  </si>
  <si>
    <t>TS15</t>
  </si>
  <si>
    <t>Verify download functionality when logged out</t>
  </si>
  <si>
    <t>1. Attempt to download the invoice without logging in</t>
  </si>
  <si>
    <t>Logged-out user scenario</t>
  </si>
  <si>
    <t>User should not be able to download the invoice, and an appropriate error message should be displayed</t>
  </si>
  <si>
    <t>TS16</t>
  </si>
  <si>
    <t>Verify error message when server is unreachable</t>
  </si>
  <si>
    <t>Server downtime</t>
  </si>
  <si>
    <t>1. Disconnect internet
2. Attempt to download the invoice</t>
  </si>
  <si>
    <t>An error message should be displayed indicating that the server is unreachable</t>
  </si>
  <si>
    <t>TC_01</t>
  </si>
  <si>
    <t>TS_001</t>
  </si>
  <si>
    <t>TC_02</t>
  </si>
  <si>
    <t>Order Number (12345) should be correctly displayed in the invoice header</t>
  </si>
  <si>
    <t>TC_03</t>
  </si>
  <si>
    <t>Invoice Number (INV-67890) should be displayed in the invoice header</t>
  </si>
  <si>
    <t>TC_04</t>
  </si>
  <si>
    <t>Store details (XYZ Store, 123 Main St, New York, NY, USA) should be displayed correctly in the invoice</t>
  </si>
  <si>
    <t>TC_05</t>
  </si>
  <si>
    <t>Purchase Date and Time Stamp (2024-12-21, 12:45:30) should be correctly displayed.</t>
  </si>
  <si>
    <t>TC_06</t>
  </si>
  <si>
    <t>Product List: Product A, Product B</t>
  </si>
  <si>
    <t>TC_07</t>
  </si>
  <si>
    <t>Amount Description:
Total Amount: $200
CGST: $18
SGST: $18
NET Amount: $180
Coupon Discount: $10
Amount Paid: $170</t>
  </si>
  <si>
    <t>Amount Description table should display values as per the order (e.g., $200, $18, $18, $180, $10, $170)</t>
  </si>
  <si>
    <t>TC_08</t>
  </si>
  <si>
    <t>TS_002</t>
  </si>
  <si>
    <t>Coupon Name: "SummerSale"
Discount: $10</t>
  </si>
  <si>
    <t>Coupon name ("SummerSale") and the discount amount ($10) should be displayed correctly</t>
  </si>
  <si>
    <t>TC_09</t>
  </si>
  <si>
    <t>Amount Paid: $170</t>
  </si>
  <si>
    <t>Amount Paid should match the final paid amount ($170)</t>
  </si>
  <si>
    <t>TC_10</t>
  </si>
  <si>
    <t>TS_003</t>
  </si>
  <si>
    <t>TC_11</t>
  </si>
  <si>
    <t>TC_12</t>
  </si>
  <si>
    <t>TC_13</t>
  </si>
  <si>
    <t>TS_004</t>
  </si>
  <si>
    <t>TC_14</t>
  </si>
  <si>
    <t>TC_001</t>
  </si>
  <si>
    <t>As per test data</t>
  </si>
  <si>
    <t>Invoice downloaded successfully</t>
  </si>
  <si>
    <t>Screenshot 1</t>
  </si>
  <si>
    <t>TC_002</t>
  </si>
  <si>
    <t>Order Number is displayed correctly</t>
  </si>
  <si>
    <t>Screenshot 2</t>
  </si>
  <si>
    <t>TC_003</t>
  </si>
  <si>
    <t>Invoice Number is displayed correctly</t>
  </si>
  <si>
    <t>Screenshot 3</t>
  </si>
  <si>
    <t>TC_004</t>
  </si>
  <si>
    <t>Store Name and Address displayed correctly</t>
  </si>
  <si>
    <t>Screenshot 4</t>
  </si>
  <si>
    <t>TC_005</t>
  </si>
  <si>
    <t>TS_005</t>
  </si>
  <si>
    <t>Date and Time displayed correctly</t>
  </si>
  <si>
    <t>Screenshot 5</t>
  </si>
  <si>
    <t>TC_006</t>
  </si>
  <si>
    <t>TS_006</t>
  </si>
  <si>
    <t>Product Table displayed correctly</t>
  </si>
  <si>
    <t>Screenshot 6</t>
  </si>
  <si>
    <t>TC_007</t>
  </si>
  <si>
    <t>TS_007</t>
  </si>
  <si>
    <t>Amount Description table displayed correctly</t>
  </si>
  <si>
    <t>Screenshot 7</t>
  </si>
  <si>
    <t>TC_008</t>
  </si>
  <si>
    <t>TS_008</t>
  </si>
  <si>
    <t>Coupon name and discount amount displayed correctly</t>
  </si>
  <si>
    <t>Screenshot 8</t>
  </si>
  <si>
    <t>TC_009</t>
  </si>
  <si>
    <t>TS_009</t>
  </si>
  <si>
    <t>Amount Paid displayed correctly</t>
  </si>
  <si>
    <t>Screenshot 9</t>
  </si>
  <si>
    <t>TC_010</t>
  </si>
  <si>
    <t>TS_010</t>
  </si>
  <si>
    <t>Error message displayed correctly</t>
  </si>
  <si>
    <t>DEF-001</t>
  </si>
  <si>
    <t>Screenshot 10</t>
  </si>
  <si>
    <t>TC_011</t>
  </si>
  <si>
    <t>TS_011</t>
  </si>
  <si>
    <t>DEF-002</t>
  </si>
  <si>
    <t>Screenshot 11</t>
  </si>
  <si>
    <t>TC_012</t>
  </si>
  <si>
    <t>TS_012</t>
  </si>
  <si>
    <t>DEF-003</t>
  </si>
  <si>
    <t>Screenshot 12</t>
  </si>
  <si>
    <t>TC_013</t>
  </si>
  <si>
    <t>TS_013</t>
  </si>
  <si>
    <t>Invoice format verified as PDF</t>
  </si>
  <si>
    <t>Screenshot 13</t>
  </si>
  <si>
    <t>TC_014</t>
  </si>
  <si>
    <t>TS_014</t>
  </si>
  <si>
    <t>DEF-004</t>
  </si>
  <si>
    <t>TC_015</t>
  </si>
  <si>
    <t>TS_015</t>
  </si>
  <si>
    <t>Price calculation for products is correct.</t>
  </si>
  <si>
    <t>Screenshot 15</t>
  </si>
  <si>
    <t>TC_016</t>
  </si>
  <si>
    <t>TS_016</t>
  </si>
  <si>
    <t>Taxes are calculated correctly and shown as ₹18.00 for each CGST and SGST.</t>
  </si>
  <si>
    <t>Screenshot 16</t>
  </si>
  <si>
    <t>TC_017</t>
  </si>
  <si>
    <t>TS_017</t>
  </si>
  <si>
    <t>Zero-price product is handled correctly</t>
  </si>
  <si>
    <t>Screenshot 17</t>
  </si>
  <si>
    <t>TC_018</t>
  </si>
  <si>
    <t>TS_018</t>
  </si>
  <si>
    <t>Discount is correctly applied, final amount is ₹800.00</t>
  </si>
  <si>
    <t>Screenshot 18</t>
  </si>
  <si>
    <t>TC_019</t>
  </si>
  <si>
    <t>TS_019</t>
  </si>
  <si>
    <t>Shipping charges are correctly added.</t>
  </si>
  <si>
    <t>Screenshot 19</t>
  </si>
  <si>
    <t>TC_020</t>
  </si>
  <si>
    <t>TS_020</t>
  </si>
  <si>
    <t>Total for multiple products is calculated correctly.</t>
  </si>
  <si>
    <t>Screenshot 20</t>
  </si>
  <si>
    <t>TC_021</t>
  </si>
  <si>
    <t>TS_021</t>
  </si>
  <si>
    <t>Error message shown for invalid Order ID</t>
  </si>
  <si>
    <t>DEF-006</t>
  </si>
  <si>
    <t>Screenshot 21</t>
  </si>
  <si>
    <t>TC_022</t>
  </si>
  <si>
    <t>TS_022</t>
  </si>
  <si>
    <t>Order date format should be displayed as</t>
  </si>
  <si>
    <t>Date format is correct in the invoice</t>
  </si>
  <si>
    <t>Screenshot 22</t>
  </si>
  <si>
    <t>21-12-2024</t>
  </si>
  <si>
    <t>.</t>
  </si>
  <si>
    <t>TC_023</t>
  </si>
  <si>
    <t>TS_023</t>
  </si>
  <si>
    <t>INR symbol correctly displayed next to amounts</t>
  </si>
  <si>
    <t>Screenshot 23</t>
  </si>
  <si>
    <t>TC_024</t>
  </si>
  <si>
    <t>TS_024</t>
  </si>
  <si>
    <t>Custom note/message is displayed correctly</t>
  </si>
  <si>
    <t>Screenshot 24</t>
  </si>
  <si>
    <t>TC_025</t>
  </si>
  <si>
    <t>TS_025</t>
  </si>
  <si>
    <t>No invoice generated for cancelled order</t>
  </si>
  <si>
    <t>DEF-007</t>
  </si>
  <si>
    <t>Screenshot 25</t>
  </si>
  <si>
    <t>TC_026</t>
  </si>
  <si>
    <t>TS_026</t>
  </si>
  <si>
    <t>Invoice downloaded successfully with large size</t>
  </si>
  <si>
    <t>Screenshot 26</t>
  </si>
  <si>
    <t>TC_027</t>
  </si>
  <si>
    <t>TS_027</t>
  </si>
  <si>
    <t>"Customer Care" page loads successfully</t>
  </si>
  <si>
    <t>Screenshot 27</t>
  </si>
  <si>
    <t>TC_028</t>
  </si>
  <si>
    <t>TS_028</t>
  </si>
  <si>
    <t>"Terms and Conditions" page loads successfully</t>
  </si>
  <si>
    <t>Screenshot 28</t>
  </si>
  <si>
    <t>TC_029</t>
  </si>
  <si>
    <t>TS_029</t>
  </si>
  <si>
    <t>"Privacy Policy" page loads successfully</t>
  </si>
  <si>
    <t>Screenshot 29</t>
  </si>
  <si>
    <t>TC_030</t>
  </si>
  <si>
    <t>TS_030</t>
  </si>
  <si>
    <t>Error message for no network displayed successfully</t>
  </si>
  <si>
    <t>Screenshot 30</t>
  </si>
  <si>
    <t>TC_031</t>
  </si>
  <si>
    <t>TS_031</t>
  </si>
  <si>
    <t>Screenshot 31</t>
  </si>
  <si>
    <t>TC_032</t>
  </si>
  <si>
    <t>TS_032</t>
  </si>
  <si>
    <t>Screenshot 32</t>
  </si>
  <si>
    <t>TC_033</t>
  </si>
  <si>
    <t>TS_033</t>
  </si>
  <si>
    <t>Fail</t>
  </si>
  <si>
    <t>Invalid URL handling needs improvement</t>
  </si>
  <si>
    <t>Screenshot 33</t>
  </si>
  <si>
    <t>TC_034</t>
  </si>
  <si>
    <t>TS_034</t>
  </si>
  <si>
    <t>DEF-005</t>
  </si>
  <si>
    <t>Screenshot 34</t>
  </si>
  <si>
    <t>TC_035</t>
  </si>
  <si>
    <t>TS_035</t>
  </si>
  <si>
    <t>Screenshot 35</t>
  </si>
  <si>
    <t>TC_036</t>
  </si>
  <si>
    <t>TS_036</t>
  </si>
  <si>
    <t>App crashes or hangs due to empty URL</t>
  </si>
  <si>
    <t>Screenshot 36</t>
  </si>
  <si>
    <t>TC_037</t>
  </si>
  <si>
    <t>TS_037</t>
  </si>
  <si>
    <t>DEF-008</t>
  </si>
  <si>
    <t>Screenshot 37</t>
  </si>
  <si>
    <t>TC_038</t>
  </si>
  <si>
    <t>TS_038</t>
  </si>
  <si>
    <t>DEF-009</t>
  </si>
  <si>
    <t>Screenshot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</si>
</sst>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Aptos Narrow"/>
      <family val="2"/>
      <scheme val="minor"/>
    </font>
    <font>
      <sz val="11"/>
      <color theme="1"/>
      <name val="Calibri"/>
      <scheme val="minor"/>
    </font>
    <font>
      <sz val="11"/>
      <color theme="1"/>
      <name val="Calibri"/>
      <scheme val="minor"/>
    </font>
    <font>
      <u/>
      <sz val="11"/>
      <color theme="10"/>
      <name val="Aptos Narrow"/>
      <family val="2"/>
      <scheme val="minor"/>
    </font>
    <font>
      <sz val="14"/>
      <color theme="0"/>
      <name val="Verdana"/>
      <family val="2"/>
    </font>
    <font>
      <sz val="14"/>
      <color theme="1"/>
      <name val="Verdana"/>
      <family val="2"/>
    </font>
    <font>
      <sz val="12"/>
      <color rgb="FF000000"/>
      <name val="Aptos Narrow"/>
      <charset val="1"/>
    </font>
    <font>
      <sz val="14"/>
      <color theme="0"/>
      <name val="Verdana"/>
    </font>
    <font>
      <sz val="14"/>
      <color theme="1"/>
      <name val="Verdana"/>
    </font>
    <font>
      <sz val="12"/>
      <color theme="1"/>
      <name val="Aptos Narrow"/>
      <scheme val="minor"/>
    </font>
    <font>
      <b/>
      <sz val="12"/>
      <color theme="0"/>
      <name val="Aptos Narrow"/>
      <scheme val="minor"/>
    </font>
    <font>
      <u/>
      <sz val="12"/>
      <color theme="10"/>
      <name val="Aptos Narrow"/>
      <scheme val="minor"/>
    </font>
    <font>
      <sz val="12"/>
      <color theme="0"/>
      <name val="Aptos Narrow"/>
      <scheme val="minor"/>
    </font>
    <font>
      <sz val="12"/>
      <color rgb="FF000000"/>
      <name val="Aptos Narrow"/>
      <scheme val="minor"/>
    </font>
    <font>
      <b/>
      <sz val="11"/>
      <color theme="1"/>
      <name val="Aptos Narrow"/>
      <family val="2"/>
      <scheme val="minor"/>
    </font>
    <font>
      <sz val="11"/>
      <color rgb="FF000000"/>
      <name val="Consolas"/>
      <charset val="1"/>
    </font>
    <font>
      <b/>
      <sz val="10"/>
      <color theme="0"/>
      <name val="Verdana"/>
    </font>
    <font>
      <sz val="10"/>
      <color theme="1"/>
      <name val="Aptos Narrow"/>
      <family val="2"/>
      <scheme val="minor"/>
    </font>
    <font>
      <sz val="10"/>
      <color theme="1"/>
      <name val="Aptos Narrow"/>
      <scheme val="minor"/>
    </font>
    <font>
      <sz val="10"/>
      <color theme="1"/>
      <name val="Verdana"/>
      <family val="2"/>
    </font>
    <font>
      <sz val="11"/>
      <color theme="0"/>
      <name val="Aptos Narrow"/>
      <family val="2"/>
      <scheme val="minor"/>
    </font>
    <font>
      <b/>
      <sz val="20"/>
      <color rgb="FFFF0000"/>
      <name val="Aptos Narrow"/>
      <family val="2"/>
      <scheme val="minor"/>
    </font>
    <font>
      <sz val="10"/>
      <color theme="10"/>
      <name val="Aptos Narrow"/>
      <family val="2"/>
      <scheme val="minor"/>
    </font>
    <font>
      <sz val="11"/>
      <color theme="10"/>
      <name val="Aptos Narrow"/>
      <family val="2"/>
      <scheme val="minor"/>
    </font>
    <font>
      <sz val="11"/>
      <color rgb="FF000000"/>
      <name val="Aptos Narrow"/>
      <scheme val="minor"/>
    </font>
    <font>
      <b/>
      <sz val="11"/>
      <color rgb="FF000000"/>
      <name val="Aptos Narrow"/>
      <scheme val="minor"/>
    </font>
    <font>
      <sz val="12"/>
      <color theme="1"/>
      <name val="Aptos Narrow"/>
      <family val="2"/>
      <scheme val="minor"/>
    </font>
    <font>
      <b/>
      <u/>
      <sz val="11"/>
      <color theme="10"/>
      <name val="Aptos Narrow"/>
      <family val="2"/>
      <scheme val="minor"/>
    </font>
    <font>
      <b/>
      <u/>
      <sz val="12"/>
      <color theme="10"/>
      <name val="Aptos Narrow"/>
      <scheme val="minor"/>
    </font>
  </fonts>
  <fills count="7">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FFFFFF"/>
        <bgColor indexed="64"/>
      </patternFill>
    </fill>
    <fill>
      <patternFill patternType="solid">
        <fgColor theme="6" tint="0.39997558519241921"/>
        <bgColor indexed="65"/>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theme="0"/>
      </left>
      <right/>
      <top style="thin">
        <color theme="0"/>
      </top>
      <bottom style="thin">
        <color theme="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0" fontId="2" fillId="5" borderId="0" applyNumberFormat="0" applyBorder="0" applyAlignment="0" applyProtection="0"/>
  </cellStyleXfs>
  <cellXfs count="135">
    <xf numFmtId="0" fontId="0" fillId="0" borderId="0" xfId="0"/>
    <xf numFmtId="0" fontId="5" fillId="0" borderId="0" xfId="0" applyFont="1"/>
    <xf numFmtId="0" fontId="5" fillId="0" borderId="2" xfId="0" applyFont="1" applyBorder="1" applyAlignment="1">
      <alignment wrapText="1"/>
    </xf>
    <xf numFmtId="0" fontId="5" fillId="0" borderId="2" xfId="0" applyFont="1" applyBorder="1"/>
    <xf numFmtId="0" fontId="5" fillId="0" borderId="2" xfId="1" applyFont="1" applyBorder="1"/>
    <xf numFmtId="0" fontId="6" fillId="2" borderId="7" xfId="0" applyFont="1" applyFill="1" applyBorder="1" applyAlignment="1">
      <alignment horizontal="left" vertical="center"/>
    </xf>
    <xf numFmtId="0" fontId="0" fillId="0" borderId="0" xfId="0" applyAlignment="1">
      <alignment horizontal="left" vertical="top"/>
    </xf>
    <xf numFmtId="0" fontId="8" fillId="0" borderId="0" xfId="0" applyFont="1"/>
    <xf numFmtId="0" fontId="8" fillId="0" borderId="0" xfId="0" applyFont="1" applyAlignment="1">
      <alignment horizontal="left" vertical="top"/>
    </xf>
    <xf numFmtId="0" fontId="4" fillId="3" borderId="1" xfId="0" applyFont="1" applyFill="1" applyBorder="1"/>
    <xf numFmtId="0" fontId="4" fillId="3" borderId="3" xfId="0" applyFont="1" applyFill="1" applyBorder="1" applyAlignment="1">
      <alignment horizontal="center" vertical="center"/>
    </xf>
    <xf numFmtId="0" fontId="7" fillId="3" borderId="10" xfId="0" applyFont="1" applyFill="1" applyBorder="1" applyAlignment="1">
      <alignment horizontal="center"/>
    </xf>
    <xf numFmtId="0" fontId="3" fillId="0" borderId="0" xfId="1"/>
    <xf numFmtId="0" fontId="0" fillId="0" borderId="0" xfId="0" applyAlignment="1">
      <alignment horizontal="left"/>
    </xf>
    <xf numFmtId="0" fontId="9" fillId="0" borderId="7" xfId="0" applyFont="1" applyBorder="1" applyAlignment="1">
      <alignment horizontal="left" wrapText="1"/>
    </xf>
    <xf numFmtId="0" fontId="14" fillId="0" borderId="0" xfId="0" applyFont="1"/>
    <xf numFmtId="0" fontId="0" fillId="0" borderId="0" xfId="0" applyAlignment="1">
      <alignment wrapText="1"/>
    </xf>
    <xf numFmtId="0" fontId="0" fillId="0" borderId="0" xfId="0" quotePrefix="1"/>
    <xf numFmtId="0" fontId="9" fillId="0" borderId="0" xfId="0" applyFont="1" applyAlignment="1">
      <alignment horizontal="left" vertical="top" wrapText="1"/>
    </xf>
    <xf numFmtId="0" fontId="0" fillId="0" borderId="7" xfId="0" applyBorder="1"/>
    <xf numFmtId="0" fontId="0" fillId="0" borderId="7" xfId="0" applyBorder="1" applyAlignment="1">
      <alignment wrapText="1"/>
    </xf>
    <xf numFmtId="0" fontId="0" fillId="0" borderId="7" xfId="0" quotePrefix="1" applyBorder="1"/>
    <xf numFmtId="0" fontId="12" fillId="2" borderId="7" xfId="0" applyFont="1" applyFill="1" applyBorder="1" applyAlignment="1">
      <alignment horizontal="left"/>
    </xf>
    <xf numFmtId="0" fontId="0" fillId="0" borderId="7" xfId="0" applyBorder="1" applyAlignment="1">
      <alignment horizontal="left"/>
    </xf>
    <xf numFmtId="0" fontId="0" fillId="0" borderId="7" xfId="0" quotePrefix="1" applyBorder="1" applyAlignment="1">
      <alignment horizontal="left"/>
    </xf>
    <xf numFmtId="0" fontId="9" fillId="0" borderId="0" xfId="0" applyFont="1" applyAlignment="1">
      <alignment horizontal="left" vertical="center" wrapText="1"/>
    </xf>
    <xf numFmtId="0" fontId="9" fillId="0" borderId="0" xfId="0" applyFont="1" applyAlignment="1">
      <alignment horizontal="left" vertical="center"/>
    </xf>
    <xf numFmtId="0" fontId="11" fillId="2" borderId="7" xfId="1" applyFont="1" applyFill="1" applyBorder="1" applyAlignment="1">
      <alignment horizontal="left"/>
    </xf>
    <xf numFmtId="0" fontId="9" fillId="0" borderId="7" xfId="0" applyFont="1" applyBorder="1" applyAlignment="1">
      <alignment horizontal="left"/>
    </xf>
    <xf numFmtId="0" fontId="15" fillId="0" borderId="7" xfId="0" applyFont="1" applyBorder="1" applyAlignment="1">
      <alignment horizontal="left"/>
    </xf>
    <xf numFmtId="0" fontId="0" fillId="0" borderId="7" xfId="0" applyBorder="1" applyAlignment="1">
      <alignment horizontal="left" wrapText="1"/>
    </xf>
    <xf numFmtId="14" fontId="0" fillId="0" borderId="7" xfId="0" applyNumberFormat="1" applyBorder="1" applyAlignment="1">
      <alignment horizontal="left"/>
    </xf>
    <xf numFmtId="0" fontId="9" fillId="0" borderId="0" xfId="0" applyFont="1" applyAlignment="1">
      <alignment horizontal="left"/>
    </xf>
    <xf numFmtId="14" fontId="9" fillId="0" borderId="0" xfId="0" applyNumberFormat="1" applyFont="1" applyAlignment="1">
      <alignment horizontal="left"/>
    </xf>
    <xf numFmtId="0" fontId="12" fillId="0" borderId="0" xfId="0" applyFont="1" applyAlignment="1">
      <alignment horizontal="left" vertical="center"/>
    </xf>
    <xf numFmtId="0" fontId="13" fillId="0" borderId="0" xfId="0" applyFont="1" applyAlignment="1">
      <alignment horizontal="left" vertical="top" wrapText="1"/>
    </xf>
    <xf numFmtId="0" fontId="0" fillId="6" borderId="7" xfId="0" applyFill="1" applyBorder="1" applyAlignment="1">
      <alignment horizontal="left"/>
    </xf>
    <xf numFmtId="0" fontId="9" fillId="0" borderId="7" xfId="0" applyFont="1" applyBorder="1" applyAlignment="1">
      <alignment horizontal="left" vertical="top" wrapText="1"/>
    </xf>
    <xf numFmtId="0" fontId="9" fillId="0" borderId="7" xfId="0" applyFont="1" applyBorder="1" applyAlignment="1">
      <alignment horizontal="left" vertical="center" wrapText="1"/>
    </xf>
    <xf numFmtId="0" fontId="10" fillId="3" borderId="7" xfId="0" applyFont="1" applyFill="1" applyBorder="1" applyAlignment="1">
      <alignment horizontal="left"/>
    </xf>
    <xf numFmtId="0" fontId="9" fillId="0" borderId="7" xfId="0" applyFont="1" applyBorder="1" applyAlignment="1">
      <alignment horizontal="left" vertical="center"/>
    </xf>
    <xf numFmtId="0" fontId="9" fillId="0" borderId="8" xfId="0" applyFont="1" applyBorder="1" applyAlignment="1">
      <alignment horizontal="left"/>
    </xf>
    <xf numFmtId="0" fontId="15" fillId="0" borderId="8" xfId="0" applyFont="1" applyBorder="1" applyAlignment="1">
      <alignment horizontal="left"/>
    </xf>
    <xf numFmtId="0" fontId="9" fillId="0" borderId="8" xfId="0" applyFont="1" applyBorder="1" applyAlignment="1">
      <alignment horizontal="left" vertical="top" wrapText="1"/>
    </xf>
    <xf numFmtId="0" fontId="0" fillId="0" borderId="8" xfId="0" applyBorder="1" applyAlignment="1">
      <alignment horizontal="left"/>
    </xf>
    <xf numFmtId="0" fontId="9" fillId="0" borderId="8" xfId="0" applyFont="1" applyBorder="1" applyAlignment="1">
      <alignment horizontal="left" vertical="center" wrapText="1"/>
    </xf>
    <xf numFmtId="14" fontId="0" fillId="0" borderId="8" xfId="0" applyNumberFormat="1" applyBorder="1" applyAlignment="1">
      <alignment horizontal="left"/>
    </xf>
    <xf numFmtId="0" fontId="15" fillId="0" borderId="0" xfId="0" applyFont="1" applyAlignment="1">
      <alignment horizontal="left"/>
    </xf>
    <xf numFmtId="14" fontId="0" fillId="0" borderId="0" xfId="0" applyNumberFormat="1" applyAlignment="1">
      <alignment horizontal="left"/>
    </xf>
    <xf numFmtId="0" fontId="9" fillId="0" borderId="0" xfId="0" applyFont="1" applyAlignment="1">
      <alignment horizontal="left" wrapText="1"/>
    </xf>
    <xf numFmtId="0" fontId="0" fillId="0" borderId="0" xfId="0" applyAlignment="1">
      <alignment horizontal="left" wrapText="1"/>
    </xf>
    <xf numFmtId="0" fontId="0" fillId="0" borderId="14" xfId="0" applyBorder="1"/>
    <xf numFmtId="0" fontId="0" fillId="0" borderId="8" xfId="0" applyBorder="1"/>
    <xf numFmtId="0" fontId="3" fillId="0" borderId="7" xfId="1" applyBorder="1"/>
    <xf numFmtId="0" fontId="2" fillId="2" borderId="7" xfId="2" quotePrefix="1" applyFill="1" applyBorder="1"/>
    <xf numFmtId="0" fontId="17" fillId="0" borderId="7" xfId="0" applyFont="1" applyBorder="1" applyAlignment="1">
      <alignment horizontal="left"/>
    </xf>
    <xf numFmtId="0" fontId="18" fillId="0" borderId="7" xfId="0" applyFont="1" applyBorder="1" applyAlignment="1">
      <alignment horizontal="left" wrapText="1"/>
    </xf>
    <xf numFmtId="0" fontId="19" fillId="0" borderId="7" xfId="0" applyFont="1" applyBorder="1" applyAlignment="1">
      <alignment horizontal="left"/>
    </xf>
    <xf numFmtId="14" fontId="17" fillId="0" borderId="7" xfId="0" applyNumberFormat="1" applyFont="1" applyBorder="1" applyAlignment="1">
      <alignment horizontal="left"/>
    </xf>
    <xf numFmtId="0" fontId="3" fillId="2" borderId="7" xfId="1" applyFill="1" applyBorder="1" applyAlignment="1">
      <alignment horizontal="left"/>
    </xf>
    <xf numFmtId="0" fontId="0" fillId="0" borderId="13" xfId="0" applyBorder="1" applyAlignment="1">
      <alignment wrapText="1"/>
    </xf>
    <xf numFmtId="0" fontId="0" fillId="0" borderId="7" xfId="0" quotePrefix="1" applyBorder="1" applyAlignment="1">
      <alignment wrapText="1"/>
    </xf>
    <xf numFmtId="0" fontId="0" fillId="0" borderId="15" xfId="0" applyBorder="1" applyAlignment="1">
      <alignment wrapText="1"/>
    </xf>
    <xf numFmtId="0" fontId="16" fillId="3" borderId="7" xfId="0" applyFont="1" applyFill="1" applyBorder="1" applyAlignment="1">
      <alignment horizontal="left" vertical="center"/>
    </xf>
    <xf numFmtId="0" fontId="16" fillId="3" borderId="7" xfId="0" applyFont="1" applyFill="1" applyBorder="1" applyAlignment="1">
      <alignment horizontal="left" vertical="top"/>
    </xf>
    <xf numFmtId="0" fontId="20" fillId="3" borderId="7" xfId="0" applyFont="1" applyFill="1" applyBorder="1"/>
    <xf numFmtId="0" fontId="0" fillId="0" borderId="8" xfId="0" applyBorder="1" applyAlignment="1">
      <alignment wrapText="1"/>
    </xf>
    <xf numFmtId="0" fontId="0" fillId="0" borderId="13" xfId="0" applyBorder="1"/>
    <xf numFmtId="0" fontId="0" fillId="0" borderId="7" xfId="0" applyBorder="1" applyAlignment="1">
      <alignment horizontal="left" vertical="center"/>
    </xf>
    <xf numFmtId="0" fontId="15" fillId="0" borderId="7" xfId="0" applyFont="1" applyBorder="1"/>
    <xf numFmtId="0" fontId="23" fillId="4" borderId="16" xfId="1" applyFont="1" applyFill="1" applyBorder="1" applyAlignment="1">
      <alignment horizontal="left"/>
    </xf>
    <xf numFmtId="0" fontId="17" fillId="0" borderId="8" xfId="0" applyFont="1" applyBorder="1" applyAlignment="1">
      <alignment horizontal="left"/>
    </xf>
    <xf numFmtId="0" fontId="24" fillId="0" borderId="8" xfId="0" applyFont="1" applyBorder="1"/>
    <xf numFmtId="0" fontId="17" fillId="0" borderId="13" xfId="0" applyFont="1" applyBorder="1" applyAlignment="1">
      <alignment horizontal="left"/>
    </xf>
    <xf numFmtId="0" fontId="0" fillId="0" borderId="17" xfId="0" applyBorder="1"/>
    <xf numFmtId="0" fontId="27" fillId="2" borderId="7" xfId="1" applyFont="1" applyFill="1" applyBorder="1" applyAlignment="1">
      <alignment horizontal="left"/>
    </xf>
    <xf numFmtId="0" fontId="28" fillId="2" borderId="7" xfId="1" applyFont="1" applyFill="1" applyBorder="1" applyAlignment="1">
      <alignment horizontal="left"/>
    </xf>
    <xf numFmtId="0" fontId="24" fillId="0" borderId="7" xfId="0" applyFont="1" applyBorder="1" applyAlignment="1">
      <alignment wrapText="1"/>
    </xf>
    <xf numFmtId="0" fontId="24" fillId="0" borderId="7" xfId="0" applyFont="1" applyBorder="1"/>
    <xf numFmtId="0" fontId="0" fillId="0" borderId="18" xfId="0" applyBorder="1"/>
    <xf numFmtId="0" fontId="22" fillId="4" borderId="14" xfId="1" applyFont="1" applyFill="1" applyBorder="1" applyAlignment="1">
      <alignment horizontal="left"/>
    </xf>
    <xf numFmtId="0" fontId="23" fillId="4" borderId="14" xfId="1" applyFont="1" applyFill="1" applyBorder="1" applyAlignment="1">
      <alignment horizontal="left"/>
    </xf>
    <xf numFmtId="0" fontId="16" fillId="3" borderId="8" xfId="0" applyFont="1" applyFill="1" applyBorder="1" applyAlignment="1">
      <alignment horizontal="left" vertical="center"/>
    </xf>
    <xf numFmtId="0" fontId="26" fillId="0" borderId="0" xfId="0" applyFont="1" applyAlignment="1">
      <alignment horizontal="left"/>
    </xf>
    <xf numFmtId="0" fontId="24" fillId="0" borderId="0" xfId="0" applyFont="1" applyAlignment="1">
      <alignment wrapText="1"/>
    </xf>
    <xf numFmtId="0" fontId="24" fillId="0" borderId="0" xfId="0" applyFont="1"/>
    <xf numFmtId="0" fontId="23" fillId="4" borderId="7" xfId="1" applyFont="1" applyFill="1" applyBorder="1" applyAlignment="1">
      <alignment horizontal="left"/>
    </xf>
    <xf numFmtId="0" fontId="23" fillId="4" borderId="0" xfId="1" applyFont="1" applyFill="1" applyBorder="1" applyAlignment="1">
      <alignment horizontal="left"/>
    </xf>
    <xf numFmtId="0" fontId="17" fillId="0" borderId="15" xfId="0" applyFont="1" applyBorder="1" applyAlignment="1">
      <alignment horizontal="left"/>
    </xf>
    <xf numFmtId="14" fontId="17" fillId="0" borderId="19" xfId="0" applyNumberFormat="1" applyFont="1" applyBorder="1" applyAlignment="1">
      <alignment horizontal="left"/>
    </xf>
    <xf numFmtId="14" fontId="17" fillId="0" borderId="17" xfId="0" applyNumberFormat="1" applyFont="1" applyBorder="1" applyAlignment="1">
      <alignment horizontal="left"/>
    </xf>
    <xf numFmtId="0" fontId="0" fillId="0" borderId="9" xfId="0" applyBorder="1"/>
    <xf numFmtId="0" fontId="12" fillId="3" borderId="7" xfId="0" applyFont="1" applyFill="1" applyBorder="1" applyAlignment="1">
      <alignment horizontal="left"/>
    </xf>
    <xf numFmtId="15" fontId="0" fillId="0" borderId="7" xfId="0" applyNumberFormat="1" applyBorder="1"/>
    <xf numFmtId="0" fontId="0" fillId="0" borderId="19" xfId="0" applyBorder="1"/>
    <xf numFmtId="0" fontId="0" fillId="0" borderId="13" xfId="0" applyBorder="1" applyAlignment="1">
      <alignment horizontal="left"/>
    </xf>
    <xf numFmtId="14" fontId="0" fillId="0" borderId="13" xfId="0" applyNumberFormat="1" applyBorder="1" applyAlignment="1">
      <alignment horizontal="left"/>
    </xf>
    <xf numFmtId="0" fontId="15" fillId="0" borderId="0" xfId="0" applyFont="1"/>
    <xf numFmtId="14" fontId="0" fillId="0" borderId="14" xfId="0" applyNumberFormat="1" applyBorder="1" applyAlignment="1">
      <alignment horizontal="left"/>
    </xf>
    <xf numFmtId="0" fontId="3" fillId="2" borderId="8" xfId="1" applyFill="1" applyBorder="1" applyAlignment="1">
      <alignment horizontal="left"/>
    </xf>
    <xf numFmtId="0" fontId="11" fillId="2" borderId="8" xfId="1" applyFont="1" applyFill="1" applyBorder="1" applyAlignment="1">
      <alignment horizontal="left"/>
    </xf>
    <xf numFmtId="0" fontId="12" fillId="2" borderId="8" xfId="0" applyFont="1" applyFill="1" applyBorder="1" applyAlignment="1">
      <alignment horizontal="left"/>
    </xf>
    <xf numFmtId="0" fontId="0" fillId="2" borderId="7" xfId="0" applyFill="1" applyBorder="1"/>
    <xf numFmtId="0" fontId="0" fillId="2" borderId="7" xfId="0" applyFill="1" applyBorder="1" applyAlignment="1">
      <alignment horizontal="left"/>
    </xf>
    <xf numFmtId="0" fontId="19" fillId="0" borderId="13" xfId="0" applyFont="1" applyBorder="1" applyAlignment="1">
      <alignment horizontal="left"/>
    </xf>
    <xf numFmtId="0" fontId="0" fillId="0" borderId="13" xfId="0" applyBorder="1" applyAlignment="1">
      <alignment horizontal="left" vertical="center"/>
    </xf>
    <xf numFmtId="0" fontId="0" fillId="0" borderId="15" xfId="0" applyBorder="1"/>
    <xf numFmtId="14" fontId="17" fillId="0" borderId="14" xfId="0" applyNumberFormat="1" applyFont="1" applyBorder="1" applyAlignment="1">
      <alignment horizontal="left"/>
    </xf>
    <xf numFmtId="14" fontId="17" fillId="0" borderId="18" xfId="0" applyNumberFormat="1" applyFont="1" applyBorder="1" applyAlignment="1">
      <alignment horizontal="left"/>
    </xf>
    <xf numFmtId="0" fontId="0" fillId="0" borderId="14" xfId="0" applyBorder="1" applyAlignment="1">
      <alignment horizontal="left"/>
    </xf>
    <xf numFmtId="14" fontId="0" fillId="0" borderId="18" xfId="0" applyNumberFormat="1" applyBorder="1" applyAlignment="1">
      <alignment horizontal="left"/>
    </xf>
    <xf numFmtId="0" fontId="23" fillId="4" borderId="18" xfId="1" applyFont="1" applyFill="1" applyBorder="1" applyAlignment="1">
      <alignment horizontal="left"/>
    </xf>
    <xf numFmtId="14" fontId="17" fillId="0" borderId="8" xfId="0" applyNumberFormat="1" applyFont="1" applyBorder="1" applyAlignment="1">
      <alignment horizontal="left"/>
    </xf>
    <xf numFmtId="0" fontId="0" fillId="0" borderId="13" xfId="0" quotePrefix="1" applyBorder="1"/>
    <xf numFmtId="0" fontId="0" fillId="0" borderId="13" xfId="0" applyBorder="1" applyAlignment="1">
      <alignment horizontal="left" wrapText="1"/>
    </xf>
    <xf numFmtId="0" fontId="0" fillId="0" borderId="13" xfId="0" quotePrefix="1" applyBorder="1" applyAlignment="1">
      <alignment wrapText="1"/>
    </xf>
    <xf numFmtId="0" fontId="0" fillId="0" borderId="14" xfId="0" applyBorder="1" applyAlignment="1">
      <alignment horizontal="left" vertical="center"/>
    </xf>
    <xf numFmtId="14" fontId="0" fillId="0" borderId="0" xfId="0" applyNumberFormat="1"/>
    <xf numFmtId="0" fontId="3" fillId="0" borderId="0" xfId="1" applyBorder="1"/>
    <xf numFmtId="0" fontId="0" fillId="0" borderId="0" xfId="0" quotePrefix="1" applyAlignment="1">
      <alignment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21" fillId="0" borderId="7" xfId="0" applyFont="1" applyBorder="1" applyAlignment="1">
      <alignment horizontal="center"/>
    </xf>
    <xf numFmtId="14" fontId="8" fillId="0" borderId="11" xfId="0" applyNumberFormat="1" applyFont="1" applyBorder="1" applyAlignment="1">
      <alignment horizontal="left"/>
    </xf>
    <xf numFmtId="14" fontId="8" fillId="0" borderId="12" xfId="0" applyNumberFormat="1" applyFont="1" applyBorder="1" applyAlignment="1">
      <alignment horizontal="left"/>
    </xf>
    <xf numFmtId="0" fontId="0" fillId="2" borderId="8" xfId="0" applyFill="1" applyBorder="1" applyAlignment="1">
      <alignment horizontal="center"/>
    </xf>
    <xf numFmtId="0" fontId="0" fillId="2" borderId="9" xfId="0" applyFill="1" applyBorder="1" applyAlignment="1">
      <alignment horizontal="center"/>
    </xf>
    <xf numFmtId="0" fontId="8" fillId="0" borderId="11" xfId="1" applyFont="1" applyBorder="1" applyAlignment="1">
      <alignment horizontal="left"/>
    </xf>
    <xf numFmtId="0" fontId="8" fillId="0" borderId="12" xfId="1" applyFont="1" applyBorder="1" applyAlignment="1">
      <alignment horizontal="left"/>
    </xf>
    <xf numFmtId="0" fontId="8" fillId="0" borderId="11" xfId="0" applyFont="1" applyBorder="1" applyAlignment="1">
      <alignment horizontal="left"/>
    </xf>
    <xf numFmtId="0" fontId="8" fillId="0" borderId="12" xfId="0" applyFont="1" applyBorder="1" applyAlignment="1">
      <alignment horizontal="left"/>
    </xf>
    <xf numFmtId="0" fontId="3" fillId="4" borderId="14" xfId="1" applyFill="1" applyBorder="1" applyAlignment="1">
      <alignment horizontal="left"/>
    </xf>
    <xf numFmtId="0" fontId="1" fillId="2" borderId="7" xfId="2" quotePrefix="1" applyFont="1" applyFill="1" applyBorder="1"/>
    <xf numFmtId="0" fontId="1" fillId="2" borderId="13" xfId="2" quotePrefix="1" applyFont="1" applyFill="1" applyBorder="1"/>
  </cellXfs>
  <cellStyles count="3">
    <cellStyle name="60% - Accent3" xfId="2" builtinId="40"/>
    <cellStyle name="Hyperlink" xfId="1" builtinId="8"/>
    <cellStyle name="Normal" xfId="0" builtinId="0"/>
  </cellStyles>
  <dxfs count="80">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
      <fill>
        <patternFill>
          <bgColor theme="9"/>
        </patternFill>
      </fill>
    </dxf>
    <dxf>
      <fill>
        <patternFill>
          <bgColor rgb="FFFF0000"/>
        </patternFill>
      </fill>
    </dxf>
    <dxf>
      <fill>
        <patternFill>
          <bgColor theme="1"/>
        </patternFill>
      </fill>
    </dxf>
    <dxf>
      <fill>
        <patternFill>
          <bgColor rgb="FF00B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 Target="richData/rdrichvalue.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https://limitscaleindia-my.sharepoint.com/:i:/g/personal/srinivas_g_limitscale_io/Eb8yz9ELrmtPioJfdenIcOYBNJzujLQk9QB7WItBvcj1ow?e=6oXPEu" TargetMode="External"/><Relationship Id="rId2" Type="http://schemas.openxmlformats.org/officeDocument/2006/relationships/hyperlink" Target="https://limitscaleindia-my.sharepoint.com/:i:/g/personal/srinivas_g_limitscale_io/Eb8yz9ELrmtPioJfdenIcOYBNJzujLQk9QB7WItBvcj1ow?e=6oXPEu" TargetMode="External"/><Relationship Id="rId1" Type="http://schemas.openxmlformats.org/officeDocument/2006/relationships/hyperlink" Target="https://limitscaleindia-my.sharepoint.com/:i:/g/personal/srinivas_g_limitscale_io/Eb8yz9ELrmtPioJfdenIcOYBNJzujLQk9QB7WItBvcj1ow?e=6oXPEu" TargetMode="External"/><Relationship Id="rId5" Type="http://schemas.openxmlformats.org/officeDocument/2006/relationships/hyperlink" Target="https://limitscaleindia-my.sharepoint.com/:i:/g/personal/srinivas_g_limitscale_io/Eb8yz9ELrmtPioJfdenIcOYBNJzujLQk9QB7WItBvcj1ow?e=6oXPEu" TargetMode="External"/><Relationship Id="rId4" Type="http://schemas.openxmlformats.org/officeDocument/2006/relationships/hyperlink" Target="https://limitscaleindia-my.sharepoint.com/:i:/g/personal/srinivas_g_limitscale_io/Eb8yz9ELrmtPioJfdenIcOYBNJzujLQk9QB7WItBvcj1ow?e=6oXPEu"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limitscaleindia-my.sharepoint.com/:i:/g/personal/srinivas_g_limitscale_io/EWLExdaxuFRKmraO8hvHuR8BV2SH-LGWyaZzDJUy2LT7LA?e=tCrX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8"/>
  <sheetViews>
    <sheetView workbookViewId="0">
      <selection activeCell="C8" sqref="C8"/>
    </sheetView>
  </sheetViews>
  <sheetFormatPr defaultRowHeight="15"/>
  <cols>
    <col min="2" max="2" width="41.140625" bestFit="1" customWidth="1"/>
    <col min="3" max="3" width="49" customWidth="1"/>
    <col min="4" max="4" width="27.42578125" bestFit="1" customWidth="1"/>
  </cols>
  <sheetData>
    <row r="2" spans="2:4" ht="30.75" customHeight="1">
      <c r="B2" s="9" t="s">
        <v>0</v>
      </c>
      <c r="C2" s="4" t="s">
        <v>1</v>
      </c>
      <c r="D2" s="1"/>
    </row>
    <row r="3" spans="2:4" ht="28.5" customHeight="1">
      <c r="B3" s="10" t="s">
        <v>2</v>
      </c>
      <c r="C3" s="2" t="s">
        <v>3</v>
      </c>
      <c r="D3" s="1"/>
    </row>
    <row r="4" spans="2:4" ht="18">
      <c r="B4" s="120" t="s">
        <v>4</v>
      </c>
      <c r="C4" s="5" t="s">
        <v>5</v>
      </c>
      <c r="D4" s="3"/>
    </row>
    <row r="5" spans="2:4" ht="18">
      <c r="B5" s="121"/>
      <c r="C5" s="5" t="s">
        <v>6</v>
      </c>
      <c r="D5" s="3"/>
    </row>
    <row r="6" spans="2:4" ht="18">
      <c r="B6" s="121"/>
      <c r="C6" s="5" t="s">
        <v>7</v>
      </c>
      <c r="D6" s="3"/>
    </row>
    <row r="7" spans="2:4" ht="18">
      <c r="B7" s="121"/>
      <c r="C7" s="5" t="s">
        <v>8</v>
      </c>
      <c r="D7" s="3"/>
    </row>
    <row r="8" spans="2:4" ht="18">
      <c r="B8" s="122"/>
      <c r="C8" s="5" t="s">
        <v>9</v>
      </c>
      <c r="D8" s="3" t="s">
        <v>10</v>
      </c>
    </row>
  </sheetData>
  <mergeCells count="1">
    <mergeCell ref="B4:B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42812-AB26-4970-82CA-3E417F2FD298}">
  <dimension ref="A1:O56"/>
  <sheetViews>
    <sheetView topLeftCell="G1" workbookViewId="0">
      <selection activeCell="K3" sqref="K3"/>
    </sheetView>
  </sheetViews>
  <sheetFormatPr defaultRowHeight="85.5" customHeight="1"/>
  <cols>
    <col min="1" max="1" width="42.7109375" customWidth="1"/>
    <col min="2" max="2" width="48.28515625" bestFit="1" customWidth="1"/>
    <col min="3" max="3" width="54.42578125" bestFit="1" customWidth="1"/>
    <col min="4" max="4" width="56.28515625" bestFit="1" customWidth="1"/>
    <col min="5" max="5" width="73" bestFit="1" customWidth="1"/>
    <col min="6" max="6" width="33.42578125" bestFit="1" customWidth="1"/>
    <col min="7" max="7" width="103.42578125" bestFit="1" customWidth="1"/>
    <col min="8" max="8" width="48" customWidth="1"/>
    <col min="9" max="9" width="21" customWidth="1"/>
    <col min="10" max="10" width="22.28515625" customWidth="1"/>
    <col min="11" max="12" width="26.140625" customWidth="1"/>
    <col min="13" max="13" width="30.140625" customWidth="1"/>
    <col min="14" max="14" width="22" customWidth="1"/>
    <col min="15" max="15" width="31.28515625" customWidth="1"/>
  </cols>
  <sheetData>
    <row r="1" spans="1:15" ht="20.25" customHeight="1">
      <c r="A1" s="39" t="s">
        <v>66</v>
      </c>
      <c r="B1" s="39" t="s">
        <v>67</v>
      </c>
      <c r="C1" s="39" t="s">
        <v>68</v>
      </c>
      <c r="D1" s="39" t="s">
        <v>69</v>
      </c>
      <c r="E1" s="39" t="s">
        <v>70</v>
      </c>
      <c r="F1" s="39" t="s">
        <v>71</v>
      </c>
      <c r="G1" s="39" t="s">
        <v>72</v>
      </c>
      <c r="H1" s="39" t="s">
        <v>73</v>
      </c>
      <c r="I1" s="39" t="s">
        <v>24</v>
      </c>
      <c r="J1" s="39" t="s">
        <v>74</v>
      </c>
      <c r="K1" s="39" t="s">
        <v>75</v>
      </c>
      <c r="L1" s="39" t="s">
        <v>76</v>
      </c>
      <c r="M1" s="39" t="s">
        <v>26</v>
      </c>
      <c r="N1" s="39" t="s">
        <v>77</v>
      </c>
      <c r="O1" s="39" t="s">
        <v>169</v>
      </c>
    </row>
    <row r="2" spans="1:15" ht="85.5" customHeight="1">
      <c r="A2" s="59" t="str">
        <f>HYPERLINK("#'Test Scenarios'!A1", "&lt;&lt;TEST SCENARIOS")</f>
        <v>&lt;&lt;TEST SCENARIOS</v>
      </c>
      <c r="B2" s="27"/>
      <c r="C2" s="22"/>
      <c r="D2" s="22"/>
      <c r="E2" s="22"/>
      <c r="F2" s="22"/>
      <c r="G2" s="22"/>
      <c r="H2" s="22"/>
      <c r="I2" s="22"/>
      <c r="J2" s="22"/>
      <c r="K2" s="22"/>
      <c r="L2" s="22"/>
      <c r="M2" s="28"/>
      <c r="N2" s="23"/>
      <c r="O2" s="19"/>
    </row>
    <row r="3" spans="1:15" ht="85.5" customHeight="1">
      <c r="A3" s="28" t="str">
        <f>"TC_CHATAAK_MY_ORDERS_" &amp; TEXT(ROW(A1), "000")</f>
        <v>TC_CHATAAK_MY_ORDERS_001</v>
      </c>
      <c r="B3" s="29" t="s">
        <v>1067</v>
      </c>
      <c r="C3" s="19" t="s">
        <v>1068</v>
      </c>
      <c r="D3" s="19" t="s">
        <v>1069</v>
      </c>
      <c r="E3" s="20" t="s">
        <v>1070</v>
      </c>
      <c r="F3" s="19" t="s">
        <v>1071</v>
      </c>
      <c r="G3" s="19" t="s">
        <v>1072</v>
      </c>
      <c r="H3" s="19"/>
      <c r="I3" s="19" t="s">
        <v>360</v>
      </c>
      <c r="J3" s="19" t="s">
        <v>188</v>
      </c>
      <c r="K3" s="23"/>
      <c r="L3" s="23" t="s">
        <v>87</v>
      </c>
      <c r="M3" s="31">
        <v>45646</v>
      </c>
      <c r="N3" s="23" t="s">
        <v>87</v>
      </c>
      <c r="O3" s="19"/>
    </row>
    <row r="4" spans="1:15" ht="85.5" customHeight="1">
      <c r="A4" s="28" t="str">
        <f t="shared" ref="A4:A47" si="0">"TC_CHATAAK_MY_ORDERS_" &amp; TEXT(ROW(A2), "000")</f>
        <v>TC_CHATAAK_MY_ORDERS_002</v>
      </c>
      <c r="B4" s="29" t="s">
        <v>1067</v>
      </c>
      <c r="C4" s="19" t="s">
        <v>1073</v>
      </c>
      <c r="D4" s="19" t="s">
        <v>1074</v>
      </c>
      <c r="E4" s="20" t="s">
        <v>1075</v>
      </c>
      <c r="F4" s="19" t="s">
        <v>1076</v>
      </c>
      <c r="G4" s="19" t="s">
        <v>1077</v>
      </c>
      <c r="H4" s="19"/>
      <c r="I4" s="19" t="s">
        <v>360</v>
      </c>
      <c r="J4" s="19" t="s">
        <v>188</v>
      </c>
      <c r="K4" s="23"/>
      <c r="L4" s="23" t="s">
        <v>87</v>
      </c>
      <c r="M4" s="31">
        <v>45646</v>
      </c>
      <c r="N4" s="23" t="s">
        <v>87</v>
      </c>
      <c r="O4" s="19"/>
    </row>
    <row r="5" spans="1:15" ht="85.5" customHeight="1">
      <c r="A5" s="28" t="str">
        <f t="shared" si="0"/>
        <v>TC_CHATAAK_MY_ORDERS_003</v>
      </c>
      <c r="B5" s="29" t="s">
        <v>1067</v>
      </c>
      <c r="C5" s="19" t="s">
        <v>1078</v>
      </c>
      <c r="D5" s="19" t="s">
        <v>1079</v>
      </c>
      <c r="E5" s="20" t="s">
        <v>1080</v>
      </c>
      <c r="F5" s="19" t="s">
        <v>1081</v>
      </c>
      <c r="G5" s="19" t="s">
        <v>1082</v>
      </c>
      <c r="H5" s="20"/>
      <c r="I5" s="19" t="s">
        <v>360</v>
      </c>
      <c r="J5" s="19" t="s">
        <v>182</v>
      </c>
      <c r="K5" s="23"/>
      <c r="L5" s="23" t="s">
        <v>87</v>
      </c>
      <c r="M5" s="31">
        <v>45646</v>
      </c>
      <c r="N5" s="23" t="s">
        <v>87</v>
      </c>
      <c r="O5" s="19"/>
    </row>
    <row r="6" spans="1:15" ht="85.5" customHeight="1">
      <c r="A6" s="28" t="str">
        <f t="shared" si="0"/>
        <v>TC_CHATAAK_MY_ORDERS_004</v>
      </c>
      <c r="B6" s="29" t="s">
        <v>1067</v>
      </c>
      <c r="C6" s="19" t="s">
        <v>1083</v>
      </c>
      <c r="D6" s="19" t="s">
        <v>1084</v>
      </c>
      <c r="E6" s="20" t="s">
        <v>1085</v>
      </c>
      <c r="F6" s="19" t="s">
        <v>1086</v>
      </c>
      <c r="G6" s="19" t="s">
        <v>1087</v>
      </c>
      <c r="H6" s="19"/>
      <c r="I6" s="19" t="s">
        <v>243</v>
      </c>
      <c r="J6" s="19" t="s">
        <v>188</v>
      </c>
      <c r="K6" s="23"/>
      <c r="L6" s="23" t="s">
        <v>87</v>
      </c>
      <c r="M6" s="31">
        <v>45646</v>
      </c>
      <c r="N6" s="23" t="s">
        <v>87</v>
      </c>
      <c r="O6" s="53"/>
    </row>
    <row r="7" spans="1:15" ht="85.5" customHeight="1">
      <c r="A7" s="28" t="str">
        <f t="shared" si="0"/>
        <v>TC_CHATAAK_MY_ORDERS_005</v>
      </c>
      <c r="B7" s="29" t="s">
        <v>1067</v>
      </c>
      <c r="C7" s="19" t="s">
        <v>1088</v>
      </c>
      <c r="D7" s="19" t="s">
        <v>1089</v>
      </c>
      <c r="E7" s="20" t="s">
        <v>1090</v>
      </c>
      <c r="F7" s="19" t="s">
        <v>1091</v>
      </c>
      <c r="G7" s="19" t="s">
        <v>1092</v>
      </c>
      <c r="H7" s="19"/>
      <c r="I7" s="19" t="s">
        <v>243</v>
      </c>
      <c r="J7" s="19" t="s">
        <v>452</v>
      </c>
      <c r="K7" s="23"/>
      <c r="L7" s="23" t="s">
        <v>87</v>
      </c>
      <c r="M7" s="31">
        <v>45646</v>
      </c>
      <c r="N7" s="23" t="s">
        <v>87</v>
      </c>
      <c r="O7" s="53"/>
    </row>
    <row r="8" spans="1:15" ht="85.5" customHeight="1">
      <c r="A8" s="28" t="str">
        <f t="shared" si="0"/>
        <v>TC_CHATAAK_MY_ORDERS_006</v>
      </c>
      <c r="B8" s="29" t="s">
        <v>1067</v>
      </c>
      <c r="C8" s="19" t="s">
        <v>1093</v>
      </c>
      <c r="D8" s="19" t="s">
        <v>1094</v>
      </c>
      <c r="E8" s="19" t="s">
        <v>1095</v>
      </c>
      <c r="F8" s="19" t="s">
        <v>1096</v>
      </c>
      <c r="G8" s="19" t="s">
        <v>1097</v>
      </c>
      <c r="H8" s="21"/>
      <c r="I8" s="19" t="s">
        <v>360</v>
      </c>
      <c r="J8" s="19" t="s">
        <v>188</v>
      </c>
      <c r="K8" s="23"/>
      <c r="L8" s="23" t="s">
        <v>87</v>
      </c>
      <c r="M8" s="31">
        <v>45646</v>
      </c>
      <c r="N8" s="23" t="s">
        <v>87</v>
      </c>
      <c r="O8" s="19"/>
    </row>
    <row r="9" spans="1:15" ht="85.5" customHeight="1">
      <c r="A9" s="28" t="str">
        <f t="shared" si="0"/>
        <v>TC_CHATAAK_MY_ORDERS_007</v>
      </c>
      <c r="B9" s="29" t="s">
        <v>1067</v>
      </c>
      <c r="C9" s="19" t="s">
        <v>1098</v>
      </c>
      <c r="D9" s="19" t="s">
        <v>1099</v>
      </c>
      <c r="E9" s="20" t="s">
        <v>1100</v>
      </c>
      <c r="F9" s="19" t="s">
        <v>1101</v>
      </c>
      <c r="G9" s="19" t="s">
        <v>1102</v>
      </c>
      <c r="H9" s="20"/>
      <c r="I9" s="19" t="s">
        <v>360</v>
      </c>
      <c r="J9" s="19" t="s">
        <v>182</v>
      </c>
      <c r="K9" s="23"/>
      <c r="L9" s="23" t="s">
        <v>87</v>
      </c>
      <c r="M9" s="31">
        <v>45646</v>
      </c>
      <c r="N9" s="23" t="s">
        <v>87</v>
      </c>
      <c r="O9" s="19"/>
    </row>
    <row r="10" spans="1:15" ht="85.5" customHeight="1">
      <c r="A10" s="28" t="str">
        <f t="shared" si="0"/>
        <v>TC_CHATAAK_MY_ORDERS_008</v>
      </c>
      <c r="B10" s="29" t="s">
        <v>1067</v>
      </c>
      <c r="C10" s="19" t="s">
        <v>1103</v>
      </c>
      <c r="D10" s="19" t="s">
        <v>1104</v>
      </c>
      <c r="E10" s="20" t="s">
        <v>1105</v>
      </c>
      <c r="F10" s="19" t="s">
        <v>1106</v>
      </c>
      <c r="G10" s="19" t="s">
        <v>1107</v>
      </c>
      <c r="H10" s="21"/>
      <c r="I10" s="19" t="s">
        <v>360</v>
      </c>
      <c r="J10" s="19" t="s">
        <v>188</v>
      </c>
      <c r="K10" s="23"/>
      <c r="L10" s="23" t="s">
        <v>87</v>
      </c>
      <c r="M10" s="31">
        <v>45646</v>
      </c>
      <c r="N10" s="23" t="s">
        <v>87</v>
      </c>
      <c r="O10" s="53"/>
    </row>
    <row r="11" spans="1:15" ht="85.5" customHeight="1">
      <c r="A11" s="28" t="str">
        <f t="shared" si="0"/>
        <v>TC_CHATAAK_MY_ORDERS_009</v>
      </c>
      <c r="B11" s="29" t="s">
        <v>1067</v>
      </c>
      <c r="C11" s="19" t="s">
        <v>1108</v>
      </c>
      <c r="D11" s="19" t="s">
        <v>1109</v>
      </c>
      <c r="E11" s="20" t="s">
        <v>1110</v>
      </c>
      <c r="F11" s="19" t="s">
        <v>1111</v>
      </c>
      <c r="G11" s="19" t="s">
        <v>1112</v>
      </c>
      <c r="H11" s="21"/>
      <c r="I11" s="19" t="s">
        <v>243</v>
      </c>
      <c r="J11" s="19" t="s">
        <v>188</v>
      </c>
      <c r="K11" s="23"/>
      <c r="L11" s="23" t="s">
        <v>87</v>
      </c>
      <c r="M11" s="31">
        <v>45646</v>
      </c>
      <c r="N11" s="23" t="s">
        <v>87</v>
      </c>
      <c r="O11" s="53"/>
    </row>
    <row r="12" spans="1:15" ht="85.5" customHeight="1">
      <c r="A12" s="28" t="str">
        <f t="shared" si="0"/>
        <v>TC_CHATAAK_MY_ORDERS_010</v>
      </c>
      <c r="B12" s="29" t="s">
        <v>1067</v>
      </c>
      <c r="C12" s="19" t="s">
        <v>1113</v>
      </c>
      <c r="D12" s="19" t="s">
        <v>1114</v>
      </c>
      <c r="E12" s="20" t="s">
        <v>1115</v>
      </c>
      <c r="F12" s="19" t="s">
        <v>1116</v>
      </c>
      <c r="G12" s="19" t="s">
        <v>1117</v>
      </c>
      <c r="H12" s="54"/>
      <c r="I12" s="19" t="s">
        <v>243</v>
      </c>
      <c r="J12" s="19" t="s">
        <v>452</v>
      </c>
      <c r="K12" s="23"/>
      <c r="L12" s="23" t="s">
        <v>87</v>
      </c>
      <c r="M12" s="31">
        <v>45646</v>
      </c>
      <c r="N12" s="23" t="s">
        <v>87</v>
      </c>
      <c r="O12" s="19"/>
    </row>
    <row r="13" spans="1:15" ht="85.5" customHeight="1">
      <c r="A13" s="28" t="str">
        <f t="shared" si="0"/>
        <v>TC_CHATAAK_MY_ORDERS_011</v>
      </c>
      <c r="B13" s="29" t="s">
        <v>1067</v>
      </c>
      <c r="C13" s="19" t="s">
        <v>1118</v>
      </c>
      <c r="D13" s="19" t="s">
        <v>1119</v>
      </c>
      <c r="E13" s="20" t="s">
        <v>1120</v>
      </c>
      <c r="F13" s="19" t="s">
        <v>1121</v>
      </c>
      <c r="G13" s="19" t="s">
        <v>1122</v>
      </c>
      <c r="H13" s="21"/>
      <c r="I13" s="19" t="s">
        <v>360</v>
      </c>
      <c r="J13" s="19" t="s">
        <v>188</v>
      </c>
      <c r="K13" s="23"/>
      <c r="L13" s="23" t="s">
        <v>87</v>
      </c>
      <c r="M13" s="31">
        <v>45646</v>
      </c>
      <c r="N13" s="23" t="s">
        <v>87</v>
      </c>
      <c r="O13" s="53"/>
    </row>
    <row r="14" spans="1:15" ht="85.5" customHeight="1">
      <c r="A14" s="28" t="str">
        <f t="shared" si="0"/>
        <v>TC_CHATAAK_MY_ORDERS_012</v>
      </c>
      <c r="B14" s="29" t="s">
        <v>1067</v>
      </c>
      <c r="C14" s="19" t="s">
        <v>1123</v>
      </c>
      <c r="D14" s="19" t="s">
        <v>1124</v>
      </c>
      <c r="E14" s="20" t="s">
        <v>1125</v>
      </c>
      <c r="F14" s="19" t="s">
        <v>1126</v>
      </c>
      <c r="G14" s="19" t="s">
        <v>1127</v>
      </c>
      <c r="H14" s="19"/>
      <c r="I14" s="19" t="s">
        <v>243</v>
      </c>
      <c r="J14" s="19" t="s">
        <v>188</v>
      </c>
      <c r="K14" s="23"/>
      <c r="L14" s="23" t="s">
        <v>87</v>
      </c>
      <c r="M14" s="31">
        <v>45646</v>
      </c>
      <c r="N14" s="23" t="s">
        <v>87</v>
      </c>
      <c r="O14" s="19"/>
    </row>
    <row r="15" spans="1:15" ht="85.5" customHeight="1">
      <c r="A15" s="28" t="str">
        <f t="shared" si="0"/>
        <v>TC_CHATAAK_MY_ORDERS_013</v>
      </c>
      <c r="B15" s="29" t="s">
        <v>1067</v>
      </c>
      <c r="C15" s="19" t="s">
        <v>1128</v>
      </c>
      <c r="D15" s="19" t="s">
        <v>1129</v>
      </c>
      <c r="E15" s="20" t="s">
        <v>1130</v>
      </c>
      <c r="F15" s="19" t="s">
        <v>1131</v>
      </c>
      <c r="G15" s="19" t="s">
        <v>1132</v>
      </c>
      <c r="H15" s="30"/>
      <c r="I15" s="19" t="s">
        <v>360</v>
      </c>
      <c r="J15" s="19" t="s">
        <v>182</v>
      </c>
      <c r="K15" s="23"/>
      <c r="L15" s="23" t="s">
        <v>87</v>
      </c>
      <c r="M15" s="31">
        <v>45646</v>
      </c>
      <c r="N15" s="23" t="s">
        <v>87</v>
      </c>
      <c r="O15" s="19"/>
    </row>
    <row r="16" spans="1:15" ht="85.5" customHeight="1">
      <c r="A16" s="28" t="str">
        <f t="shared" si="0"/>
        <v>TC_CHATAAK_MY_ORDERS_014</v>
      </c>
      <c r="B16" s="29" t="s">
        <v>1067</v>
      </c>
      <c r="C16" s="19" t="s">
        <v>1133</v>
      </c>
      <c r="D16" s="19" t="s">
        <v>1134</v>
      </c>
      <c r="E16" s="20" t="s">
        <v>1135</v>
      </c>
      <c r="F16" s="19" t="s">
        <v>1136</v>
      </c>
      <c r="G16" s="19" t="s">
        <v>1137</v>
      </c>
      <c r="H16" s="21"/>
      <c r="I16" s="19" t="s">
        <v>243</v>
      </c>
      <c r="J16" s="19" t="s">
        <v>452</v>
      </c>
      <c r="K16" s="23"/>
      <c r="L16" s="23" t="s">
        <v>87</v>
      </c>
      <c r="M16" s="31">
        <v>45646</v>
      </c>
      <c r="N16" s="23" t="s">
        <v>87</v>
      </c>
      <c r="O16" s="53"/>
    </row>
    <row r="17" spans="1:15" ht="85.5" customHeight="1">
      <c r="A17" s="28" t="str">
        <f t="shared" si="0"/>
        <v>TC_CHATAAK_MY_ORDERS_015</v>
      </c>
      <c r="B17" s="29" t="s">
        <v>1067</v>
      </c>
      <c r="C17" s="19" t="s">
        <v>1138</v>
      </c>
      <c r="D17" s="19" t="s">
        <v>1139</v>
      </c>
      <c r="E17" s="20" t="s">
        <v>1140</v>
      </c>
      <c r="F17" s="19" t="s">
        <v>1141</v>
      </c>
      <c r="G17" s="19" t="s">
        <v>1142</v>
      </c>
      <c r="H17" s="61"/>
      <c r="I17" s="19" t="s">
        <v>360</v>
      </c>
      <c r="J17" s="19" t="s">
        <v>188</v>
      </c>
      <c r="K17" s="23"/>
      <c r="L17" s="23" t="s">
        <v>87</v>
      </c>
      <c r="M17" s="31">
        <v>45646</v>
      </c>
      <c r="N17" s="23" t="s">
        <v>87</v>
      </c>
      <c r="O17" s="19"/>
    </row>
    <row r="18" spans="1:15" ht="85.5" customHeight="1">
      <c r="A18" s="28" t="str">
        <f t="shared" si="0"/>
        <v>TC_CHATAAK_MY_ORDERS_016</v>
      </c>
      <c r="B18" s="29" t="s">
        <v>1067</v>
      </c>
      <c r="C18" s="19" t="s">
        <v>1143</v>
      </c>
      <c r="D18" s="19" t="s">
        <v>1144</v>
      </c>
      <c r="E18" s="20" t="s">
        <v>1145</v>
      </c>
      <c r="F18" s="19" t="s">
        <v>1146</v>
      </c>
      <c r="G18" s="19" t="s">
        <v>1147</v>
      </c>
      <c r="H18" s="19"/>
      <c r="I18" s="19" t="s">
        <v>243</v>
      </c>
      <c r="J18" s="19" t="s">
        <v>188</v>
      </c>
      <c r="K18" s="23"/>
      <c r="L18" s="23" t="s">
        <v>87</v>
      </c>
      <c r="M18" s="31">
        <v>45646</v>
      </c>
      <c r="N18" s="23" t="s">
        <v>87</v>
      </c>
      <c r="O18" s="19"/>
    </row>
    <row r="19" spans="1:15" ht="85.5" customHeight="1">
      <c r="A19" s="28" t="str">
        <f t="shared" si="0"/>
        <v>TC_CHATAAK_MY_ORDERS_017</v>
      </c>
      <c r="B19" s="29" t="s">
        <v>1067</v>
      </c>
      <c r="C19" s="19" t="s">
        <v>1148</v>
      </c>
      <c r="D19" s="19" t="s">
        <v>1084</v>
      </c>
      <c r="E19" s="20" t="s">
        <v>1149</v>
      </c>
      <c r="F19" s="19" t="s">
        <v>1150</v>
      </c>
      <c r="G19" s="19" t="s">
        <v>1151</v>
      </c>
      <c r="H19" s="19"/>
      <c r="I19" s="19" t="s">
        <v>360</v>
      </c>
      <c r="J19" s="19" t="s">
        <v>188</v>
      </c>
      <c r="K19" s="23"/>
      <c r="L19" s="23" t="s">
        <v>87</v>
      </c>
      <c r="M19" s="31">
        <v>45646</v>
      </c>
      <c r="N19" s="23" t="s">
        <v>87</v>
      </c>
      <c r="O19" s="19"/>
    </row>
    <row r="20" spans="1:15" ht="85.5" customHeight="1">
      <c r="A20" s="28" t="str">
        <f t="shared" si="0"/>
        <v>TC_CHATAAK_MY_ORDERS_018</v>
      </c>
      <c r="B20" s="29" t="s">
        <v>1067</v>
      </c>
      <c r="C20" s="19" t="s">
        <v>1152</v>
      </c>
      <c r="D20" s="19" t="s">
        <v>1153</v>
      </c>
      <c r="E20" s="20" t="s">
        <v>1154</v>
      </c>
      <c r="F20" s="19" t="s">
        <v>1155</v>
      </c>
      <c r="G20" s="19" t="s">
        <v>1156</v>
      </c>
      <c r="H20" s="19"/>
      <c r="I20" s="19" t="s">
        <v>360</v>
      </c>
      <c r="J20" s="19" t="s">
        <v>188</v>
      </c>
      <c r="K20" s="23"/>
      <c r="L20" s="23" t="s">
        <v>87</v>
      </c>
      <c r="M20" s="31">
        <v>45646</v>
      </c>
      <c r="N20" s="23" t="s">
        <v>87</v>
      </c>
      <c r="O20" s="19"/>
    </row>
    <row r="21" spans="1:15" ht="85.5" customHeight="1">
      <c r="A21" s="28" t="str">
        <f t="shared" si="0"/>
        <v>TC_CHATAAK_MY_ORDERS_019</v>
      </c>
      <c r="B21" s="29" t="s">
        <v>1067</v>
      </c>
      <c r="C21" s="19" t="s">
        <v>1157</v>
      </c>
      <c r="D21" s="19" t="s">
        <v>1158</v>
      </c>
      <c r="E21" s="20" t="s">
        <v>1159</v>
      </c>
      <c r="F21" s="19" t="s">
        <v>1160</v>
      </c>
      <c r="G21" s="19" t="s">
        <v>1161</v>
      </c>
      <c r="H21" s="19"/>
      <c r="I21" s="19" t="s">
        <v>243</v>
      </c>
      <c r="J21" s="19" t="s">
        <v>188</v>
      </c>
      <c r="K21" s="19"/>
      <c r="L21" s="23" t="s">
        <v>87</v>
      </c>
      <c r="M21" s="31">
        <v>45646</v>
      </c>
      <c r="N21" s="23" t="s">
        <v>87</v>
      </c>
      <c r="O21" s="19"/>
    </row>
    <row r="22" spans="1:15" ht="85.5" customHeight="1">
      <c r="A22" s="28" t="str">
        <f t="shared" si="0"/>
        <v>TC_CHATAAK_MY_ORDERS_020</v>
      </c>
      <c r="B22" s="29" t="s">
        <v>1067</v>
      </c>
      <c r="C22" s="19" t="s">
        <v>1162</v>
      </c>
      <c r="D22" s="19" t="s">
        <v>1163</v>
      </c>
      <c r="E22" s="20" t="s">
        <v>1164</v>
      </c>
      <c r="F22" s="19" t="s">
        <v>1165</v>
      </c>
      <c r="G22" s="19" t="s">
        <v>1166</v>
      </c>
      <c r="H22" s="19"/>
      <c r="I22" s="19" t="s">
        <v>243</v>
      </c>
      <c r="J22" s="19" t="s">
        <v>452</v>
      </c>
      <c r="K22" s="19"/>
      <c r="L22" s="23" t="s">
        <v>87</v>
      </c>
      <c r="M22" s="31">
        <v>45646</v>
      </c>
      <c r="N22" s="23" t="s">
        <v>87</v>
      </c>
      <c r="O22" s="19"/>
    </row>
    <row r="23" spans="1:15" ht="85.5" customHeight="1">
      <c r="A23" s="28" t="str">
        <f t="shared" si="0"/>
        <v>TC_CHATAAK_MY_ORDERS_021</v>
      </c>
      <c r="B23" s="29" t="s">
        <v>1067</v>
      </c>
      <c r="C23" s="19" t="s">
        <v>1167</v>
      </c>
      <c r="D23" s="19" t="s">
        <v>1168</v>
      </c>
      <c r="E23" s="20" t="s">
        <v>1169</v>
      </c>
      <c r="F23" s="19" t="s">
        <v>1170</v>
      </c>
      <c r="G23" s="19" t="s">
        <v>1171</v>
      </c>
      <c r="H23" s="19"/>
      <c r="I23" s="19" t="s">
        <v>360</v>
      </c>
      <c r="J23" s="19" t="s">
        <v>188</v>
      </c>
      <c r="K23" s="19"/>
      <c r="L23" s="23" t="s">
        <v>87</v>
      </c>
      <c r="M23" s="31">
        <v>45646</v>
      </c>
      <c r="N23" s="23" t="s">
        <v>87</v>
      </c>
      <c r="O23" s="19"/>
    </row>
    <row r="24" spans="1:15" ht="85.5" customHeight="1">
      <c r="A24" s="28" t="str">
        <f t="shared" si="0"/>
        <v>TC_CHATAAK_MY_ORDERS_022</v>
      </c>
      <c r="B24" s="29" t="s">
        <v>1067</v>
      </c>
      <c r="C24" s="19" t="s">
        <v>1172</v>
      </c>
      <c r="D24" s="19" t="s">
        <v>1173</v>
      </c>
      <c r="E24" s="20" t="s">
        <v>1174</v>
      </c>
      <c r="F24" s="19" t="s">
        <v>560</v>
      </c>
      <c r="G24" s="19" t="s">
        <v>1175</v>
      </c>
      <c r="H24" s="19"/>
      <c r="I24" s="19" t="s">
        <v>360</v>
      </c>
      <c r="J24" s="19" t="s">
        <v>182</v>
      </c>
      <c r="K24" s="19"/>
      <c r="L24" s="23" t="s">
        <v>87</v>
      </c>
      <c r="M24" s="31">
        <v>45646</v>
      </c>
      <c r="N24" s="23" t="s">
        <v>87</v>
      </c>
      <c r="O24" s="19"/>
    </row>
    <row r="25" spans="1:15" ht="85.5" customHeight="1">
      <c r="A25" s="28" t="str">
        <f t="shared" si="0"/>
        <v>TC_CHATAAK_MY_ORDERS_023</v>
      </c>
      <c r="B25" s="29" t="s">
        <v>1067</v>
      </c>
      <c r="C25" s="19" t="s">
        <v>1176</v>
      </c>
      <c r="D25" s="19" t="s">
        <v>1177</v>
      </c>
      <c r="E25" s="20" t="s">
        <v>1178</v>
      </c>
      <c r="F25" s="19" t="s">
        <v>1150</v>
      </c>
      <c r="G25" s="19" t="s">
        <v>1179</v>
      </c>
      <c r="H25" s="19"/>
      <c r="I25" s="19" t="s">
        <v>360</v>
      </c>
      <c r="J25" s="19" t="s">
        <v>188</v>
      </c>
      <c r="K25" s="19"/>
      <c r="L25" s="23" t="s">
        <v>87</v>
      </c>
      <c r="M25" s="31">
        <v>45646</v>
      </c>
      <c r="N25" s="23" t="s">
        <v>87</v>
      </c>
      <c r="O25" s="19"/>
    </row>
    <row r="26" spans="1:15" ht="85.5" customHeight="1">
      <c r="A26" s="28" t="str">
        <f t="shared" si="0"/>
        <v>TC_CHATAAK_MY_ORDERS_024</v>
      </c>
      <c r="B26" s="29" t="s">
        <v>1067</v>
      </c>
      <c r="C26" s="19" t="s">
        <v>1180</v>
      </c>
      <c r="D26" s="19" t="s">
        <v>1181</v>
      </c>
      <c r="E26" s="20" t="s">
        <v>1182</v>
      </c>
      <c r="F26" s="19" t="s">
        <v>1183</v>
      </c>
      <c r="G26" s="19" t="s">
        <v>1184</v>
      </c>
      <c r="H26" s="19"/>
      <c r="I26" s="19" t="s">
        <v>243</v>
      </c>
      <c r="J26" s="19" t="s">
        <v>188</v>
      </c>
      <c r="K26" s="19"/>
      <c r="L26" s="23" t="s">
        <v>87</v>
      </c>
      <c r="M26" s="31">
        <v>45646</v>
      </c>
      <c r="N26" s="23" t="s">
        <v>87</v>
      </c>
      <c r="O26" s="19"/>
    </row>
    <row r="27" spans="1:15" ht="85.5" customHeight="1">
      <c r="A27" s="28" t="str">
        <f t="shared" si="0"/>
        <v>TC_CHATAAK_MY_ORDERS_025</v>
      </c>
      <c r="B27" s="29" t="s">
        <v>1067</v>
      </c>
      <c r="C27" s="19" t="s">
        <v>1185</v>
      </c>
      <c r="D27" s="19" t="s">
        <v>1186</v>
      </c>
      <c r="E27" s="20" t="s">
        <v>1187</v>
      </c>
      <c r="F27" s="19" t="s">
        <v>1188</v>
      </c>
      <c r="G27" s="19" t="s">
        <v>1189</v>
      </c>
      <c r="H27" s="19"/>
      <c r="I27" s="19" t="s">
        <v>243</v>
      </c>
      <c r="J27" s="19" t="s">
        <v>188</v>
      </c>
      <c r="K27" s="19"/>
      <c r="L27" s="23" t="s">
        <v>87</v>
      </c>
      <c r="M27" s="31">
        <v>45646</v>
      </c>
      <c r="N27" s="23" t="s">
        <v>87</v>
      </c>
      <c r="O27" s="19"/>
    </row>
    <row r="28" spans="1:15" ht="85.5" customHeight="1">
      <c r="A28" s="28" t="str">
        <f t="shared" si="0"/>
        <v>TC_CHATAAK_MY_ORDERS_026</v>
      </c>
      <c r="B28" s="29" t="s">
        <v>1067</v>
      </c>
      <c r="C28" s="19" t="s">
        <v>1190</v>
      </c>
      <c r="D28" s="19" t="s">
        <v>1191</v>
      </c>
      <c r="E28" s="20" t="s">
        <v>1192</v>
      </c>
      <c r="F28" s="19" t="s">
        <v>1193</v>
      </c>
      <c r="G28" s="19" t="s">
        <v>1194</v>
      </c>
      <c r="H28" s="19"/>
      <c r="I28" s="19" t="s">
        <v>386</v>
      </c>
      <c r="J28" s="19" t="s">
        <v>452</v>
      </c>
      <c r="K28" s="19"/>
      <c r="L28" s="23" t="s">
        <v>87</v>
      </c>
      <c r="M28" s="31">
        <v>45646</v>
      </c>
      <c r="N28" s="23" t="s">
        <v>87</v>
      </c>
      <c r="O28" s="19"/>
    </row>
    <row r="29" spans="1:15" ht="85.5" customHeight="1">
      <c r="A29" s="28" t="str">
        <f t="shared" si="0"/>
        <v>TC_CHATAAK_MY_ORDERS_027</v>
      </c>
      <c r="B29" s="29" t="s">
        <v>1067</v>
      </c>
      <c r="C29" s="19" t="s">
        <v>1195</v>
      </c>
      <c r="D29" s="19" t="s">
        <v>1196</v>
      </c>
      <c r="E29" s="20" t="s">
        <v>1197</v>
      </c>
      <c r="F29" s="19" t="s">
        <v>1198</v>
      </c>
      <c r="G29" s="19" t="s">
        <v>1199</v>
      </c>
      <c r="H29" s="19"/>
      <c r="I29" s="19" t="s">
        <v>243</v>
      </c>
      <c r="J29" s="19" t="s">
        <v>188</v>
      </c>
      <c r="K29" s="19"/>
      <c r="L29" s="23" t="s">
        <v>87</v>
      </c>
      <c r="M29" s="31">
        <v>45646</v>
      </c>
      <c r="N29" s="23" t="s">
        <v>87</v>
      </c>
      <c r="O29" s="19"/>
    </row>
    <row r="30" spans="1:15" ht="85.5" customHeight="1">
      <c r="A30" s="28" t="str">
        <f t="shared" si="0"/>
        <v>TC_CHATAAK_MY_ORDERS_028</v>
      </c>
      <c r="B30" s="29" t="s">
        <v>1067</v>
      </c>
      <c r="C30" s="19" t="s">
        <v>1200</v>
      </c>
      <c r="D30" s="19" t="s">
        <v>1201</v>
      </c>
      <c r="E30" s="20" t="s">
        <v>1202</v>
      </c>
      <c r="F30" s="19" t="s">
        <v>1203</v>
      </c>
      <c r="G30" s="19" t="s">
        <v>1204</v>
      </c>
      <c r="H30" s="19"/>
      <c r="I30" s="19" t="s">
        <v>360</v>
      </c>
      <c r="J30" s="19" t="s">
        <v>188</v>
      </c>
      <c r="K30" s="19"/>
      <c r="L30" s="23" t="s">
        <v>87</v>
      </c>
      <c r="M30" s="31">
        <v>45646</v>
      </c>
      <c r="N30" s="23" t="s">
        <v>87</v>
      </c>
      <c r="O30" s="19"/>
    </row>
    <row r="31" spans="1:15" ht="85.5" customHeight="1">
      <c r="A31" s="28" t="str">
        <f t="shared" si="0"/>
        <v>TC_CHATAAK_MY_ORDERS_029</v>
      </c>
      <c r="B31" s="29" t="s">
        <v>1067</v>
      </c>
      <c r="C31" s="19" t="s">
        <v>1205</v>
      </c>
      <c r="D31" s="19" t="s">
        <v>1206</v>
      </c>
      <c r="E31" s="20" t="s">
        <v>1207</v>
      </c>
      <c r="F31" s="19" t="s">
        <v>1208</v>
      </c>
      <c r="G31" s="19" t="s">
        <v>1209</v>
      </c>
      <c r="H31" s="19"/>
      <c r="I31" s="19" t="s">
        <v>386</v>
      </c>
      <c r="J31" s="19" t="s">
        <v>452</v>
      </c>
      <c r="K31" s="19"/>
      <c r="L31" s="23" t="s">
        <v>87</v>
      </c>
      <c r="M31" s="31">
        <v>45646</v>
      </c>
      <c r="N31" s="23" t="s">
        <v>87</v>
      </c>
      <c r="O31" s="19"/>
    </row>
    <row r="32" spans="1:15" ht="85.5" customHeight="1">
      <c r="A32" s="28" t="str">
        <f t="shared" si="0"/>
        <v>TC_CHATAAK_MY_ORDERS_030</v>
      </c>
      <c r="B32" s="29" t="s">
        <v>1067</v>
      </c>
      <c r="C32" s="19" t="s">
        <v>1210</v>
      </c>
      <c r="D32" s="19" t="s">
        <v>1211</v>
      </c>
      <c r="E32" s="20" t="s">
        <v>1212</v>
      </c>
      <c r="F32" s="19" t="s">
        <v>1213</v>
      </c>
      <c r="G32" s="19" t="s">
        <v>1214</v>
      </c>
      <c r="H32" s="19"/>
      <c r="I32" s="19" t="s">
        <v>243</v>
      </c>
      <c r="J32" s="19" t="s">
        <v>188</v>
      </c>
      <c r="K32" s="19"/>
      <c r="L32" s="23" t="s">
        <v>87</v>
      </c>
      <c r="M32" s="31">
        <v>45646</v>
      </c>
      <c r="N32" s="23" t="s">
        <v>87</v>
      </c>
      <c r="O32" s="19"/>
    </row>
    <row r="33" spans="1:15" ht="85.5" customHeight="1">
      <c r="A33" s="28" t="str">
        <f t="shared" si="0"/>
        <v>TC_CHATAAK_MY_ORDERS_031</v>
      </c>
      <c r="B33" s="29" t="s">
        <v>1067</v>
      </c>
      <c r="C33" s="19" t="s">
        <v>1215</v>
      </c>
      <c r="D33" s="19" t="s">
        <v>1216</v>
      </c>
      <c r="E33" s="20" t="s">
        <v>1217</v>
      </c>
      <c r="F33" s="19" t="s">
        <v>1218</v>
      </c>
      <c r="G33" s="19" t="s">
        <v>1219</v>
      </c>
      <c r="H33" s="19"/>
      <c r="I33" s="19" t="s">
        <v>360</v>
      </c>
      <c r="J33" s="19" t="s">
        <v>188</v>
      </c>
      <c r="K33" s="19"/>
      <c r="L33" s="23" t="s">
        <v>87</v>
      </c>
      <c r="M33" s="31">
        <v>45646</v>
      </c>
      <c r="N33" s="23" t="s">
        <v>87</v>
      </c>
      <c r="O33" s="19"/>
    </row>
    <row r="34" spans="1:15" ht="85.5" customHeight="1">
      <c r="A34" s="28" t="str">
        <f t="shared" si="0"/>
        <v>TC_CHATAAK_MY_ORDERS_032</v>
      </c>
      <c r="B34" s="29" t="s">
        <v>1067</v>
      </c>
      <c r="C34" s="19" t="s">
        <v>1220</v>
      </c>
      <c r="D34" s="19" t="s">
        <v>1221</v>
      </c>
      <c r="E34" s="20" t="s">
        <v>1222</v>
      </c>
      <c r="F34" s="19" t="s">
        <v>1223</v>
      </c>
      <c r="G34" s="19" t="s">
        <v>1224</v>
      </c>
      <c r="H34" s="19"/>
      <c r="I34" s="19" t="s">
        <v>360</v>
      </c>
      <c r="J34" s="19" t="s">
        <v>188</v>
      </c>
      <c r="K34" s="19"/>
      <c r="L34" s="23" t="s">
        <v>87</v>
      </c>
      <c r="M34" s="31">
        <v>45646</v>
      </c>
      <c r="N34" s="23" t="s">
        <v>87</v>
      </c>
      <c r="O34" s="19"/>
    </row>
    <row r="35" spans="1:15" ht="85.5" customHeight="1">
      <c r="A35" s="28" t="str">
        <f t="shared" si="0"/>
        <v>TC_CHATAAK_MY_ORDERS_033</v>
      </c>
      <c r="B35" s="29" t="s">
        <v>1067</v>
      </c>
      <c r="C35" s="19" t="s">
        <v>1225</v>
      </c>
      <c r="D35" s="19" t="s">
        <v>1226</v>
      </c>
      <c r="E35" s="19" t="s">
        <v>1227</v>
      </c>
      <c r="F35" s="19" t="s">
        <v>1228</v>
      </c>
      <c r="G35" s="19" t="s">
        <v>1229</v>
      </c>
      <c r="H35" s="19"/>
      <c r="I35" s="19" t="s">
        <v>243</v>
      </c>
      <c r="J35" s="19" t="s">
        <v>452</v>
      </c>
      <c r="K35" s="19"/>
      <c r="L35" s="23" t="s">
        <v>87</v>
      </c>
      <c r="M35" s="31">
        <v>45646</v>
      </c>
      <c r="N35" s="23" t="s">
        <v>87</v>
      </c>
      <c r="O35" s="19"/>
    </row>
    <row r="36" spans="1:15" ht="85.5" customHeight="1">
      <c r="A36" s="28" t="str">
        <f t="shared" si="0"/>
        <v>TC_CHATAAK_MY_ORDERS_034</v>
      </c>
      <c r="B36" s="29" t="s">
        <v>1067</v>
      </c>
      <c r="C36" s="19" t="s">
        <v>1230</v>
      </c>
      <c r="D36" s="19" t="s">
        <v>1231</v>
      </c>
      <c r="E36" s="20" t="s">
        <v>1232</v>
      </c>
      <c r="F36" s="19" t="s">
        <v>1233</v>
      </c>
      <c r="G36" s="19" t="s">
        <v>1234</v>
      </c>
      <c r="H36" s="19"/>
      <c r="I36" s="19" t="s">
        <v>360</v>
      </c>
      <c r="J36" s="19" t="s">
        <v>188</v>
      </c>
      <c r="K36" s="19"/>
      <c r="L36" s="23" t="s">
        <v>87</v>
      </c>
      <c r="M36" s="31">
        <v>45646</v>
      </c>
      <c r="N36" s="23" t="s">
        <v>87</v>
      </c>
      <c r="O36" s="19"/>
    </row>
    <row r="37" spans="1:15" ht="85.5" customHeight="1">
      <c r="A37" s="28" t="str">
        <f t="shared" si="0"/>
        <v>TC_CHATAAK_MY_ORDERS_035</v>
      </c>
      <c r="B37" s="29" t="s">
        <v>1067</v>
      </c>
      <c r="C37" s="19" t="s">
        <v>1235</v>
      </c>
      <c r="D37" s="19" t="s">
        <v>1236</v>
      </c>
      <c r="E37" s="20" t="s">
        <v>1237</v>
      </c>
      <c r="F37" s="19" t="s">
        <v>1238</v>
      </c>
      <c r="G37" s="19" t="s">
        <v>1239</v>
      </c>
      <c r="H37" s="19"/>
      <c r="I37" s="19" t="s">
        <v>243</v>
      </c>
      <c r="J37" s="19" t="s">
        <v>452</v>
      </c>
      <c r="K37" s="19"/>
      <c r="L37" s="23" t="s">
        <v>87</v>
      </c>
      <c r="M37" s="31">
        <v>45646</v>
      </c>
      <c r="N37" s="23" t="s">
        <v>87</v>
      </c>
      <c r="O37" s="19"/>
    </row>
    <row r="38" spans="1:15" ht="85.5" customHeight="1">
      <c r="A38" s="28" t="str">
        <f t="shared" si="0"/>
        <v>TC_CHATAAK_MY_ORDERS_036</v>
      </c>
      <c r="B38" s="29" t="s">
        <v>1067</v>
      </c>
      <c r="C38" s="19" t="s">
        <v>1240</v>
      </c>
      <c r="D38" s="19" t="s">
        <v>1241</v>
      </c>
      <c r="E38" s="20" t="s">
        <v>1242</v>
      </c>
      <c r="F38" s="19" t="s">
        <v>1243</v>
      </c>
      <c r="G38" s="19" t="s">
        <v>1244</v>
      </c>
      <c r="H38" s="19"/>
      <c r="I38" s="19" t="s">
        <v>360</v>
      </c>
      <c r="J38" s="19" t="s">
        <v>188</v>
      </c>
      <c r="K38" s="19"/>
      <c r="L38" s="23" t="s">
        <v>87</v>
      </c>
      <c r="M38" s="31">
        <v>45646</v>
      </c>
      <c r="N38" s="23" t="s">
        <v>87</v>
      </c>
      <c r="O38" s="19"/>
    </row>
    <row r="39" spans="1:15" ht="85.5" customHeight="1">
      <c r="A39" s="28" t="str">
        <f t="shared" si="0"/>
        <v>TC_CHATAAK_MY_ORDERS_037</v>
      </c>
      <c r="B39" s="29" t="s">
        <v>1067</v>
      </c>
      <c r="C39" s="19" t="s">
        <v>1245</v>
      </c>
      <c r="D39" s="19" t="s">
        <v>1246</v>
      </c>
      <c r="E39" s="20" t="s">
        <v>1247</v>
      </c>
      <c r="F39" s="19" t="s">
        <v>1248</v>
      </c>
      <c r="G39" s="19" t="s">
        <v>1249</v>
      </c>
      <c r="H39" s="19"/>
      <c r="I39" s="19" t="s">
        <v>243</v>
      </c>
      <c r="J39" s="19" t="s">
        <v>452</v>
      </c>
      <c r="K39" s="19"/>
      <c r="L39" s="23" t="s">
        <v>87</v>
      </c>
      <c r="M39" s="31">
        <v>45646</v>
      </c>
      <c r="N39" s="23" t="s">
        <v>87</v>
      </c>
      <c r="O39" s="19"/>
    </row>
    <row r="40" spans="1:15" ht="85.5" customHeight="1">
      <c r="A40" s="28" t="str">
        <f t="shared" si="0"/>
        <v>TC_CHATAAK_MY_ORDERS_038</v>
      </c>
      <c r="B40" s="29" t="s">
        <v>1067</v>
      </c>
      <c r="C40" s="19" t="s">
        <v>1250</v>
      </c>
      <c r="D40" s="19" t="s">
        <v>1251</v>
      </c>
      <c r="E40" s="20" t="s">
        <v>1252</v>
      </c>
      <c r="F40" s="19" t="s">
        <v>1253</v>
      </c>
      <c r="G40" s="19" t="s">
        <v>1254</v>
      </c>
      <c r="H40" s="19"/>
      <c r="I40" s="19" t="s">
        <v>243</v>
      </c>
      <c r="J40" s="19" t="s">
        <v>452</v>
      </c>
      <c r="K40" s="19"/>
      <c r="L40" s="23" t="s">
        <v>87</v>
      </c>
      <c r="M40" s="31">
        <v>45646</v>
      </c>
      <c r="N40" s="23" t="s">
        <v>87</v>
      </c>
      <c r="O40" s="19"/>
    </row>
    <row r="41" spans="1:15" ht="85.5" customHeight="1">
      <c r="A41" s="28" t="str">
        <f t="shared" si="0"/>
        <v>TC_CHATAAK_MY_ORDERS_039</v>
      </c>
      <c r="B41" s="29" t="s">
        <v>1067</v>
      </c>
      <c r="C41" s="19" t="s">
        <v>1255</v>
      </c>
      <c r="D41" s="19" t="s">
        <v>1256</v>
      </c>
      <c r="E41" s="20" t="s">
        <v>1257</v>
      </c>
      <c r="F41" s="19" t="s">
        <v>1258</v>
      </c>
      <c r="G41" s="19" t="s">
        <v>1259</v>
      </c>
      <c r="H41" s="19"/>
      <c r="I41" s="19" t="s">
        <v>243</v>
      </c>
      <c r="J41" s="19" t="s">
        <v>452</v>
      </c>
      <c r="K41" s="19"/>
      <c r="L41" s="23" t="s">
        <v>87</v>
      </c>
      <c r="M41" s="31">
        <v>45646</v>
      </c>
      <c r="N41" s="23" t="s">
        <v>87</v>
      </c>
      <c r="O41" s="19"/>
    </row>
    <row r="42" spans="1:15" ht="85.5" customHeight="1">
      <c r="A42" s="28" t="str">
        <f t="shared" si="0"/>
        <v>TC_CHATAAK_MY_ORDERS_040</v>
      </c>
      <c r="B42" s="29" t="s">
        <v>1067</v>
      </c>
      <c r="C42" s="19" t="s">
        <v>1260</v>
      </c>
      <c r="D42" s="19" t="s">
        <v>1261</v>
      </c>
      <c r="E42" s="20" t="s">
        <v>1262</v>
      </c>
      <c r="F42" s="19" t="s">
        <v>1263</v>
      </c>
      <c r="G42" s="19" t="s">
        <v>1264</v>
      </c>
      <c r="H42" s="19"/>
      <c r="I42" s="19" t="s">
        <v>243</v>
      </c>
      <c r="J42" s="19" t="s">
        <v>188</v>
      </c>
      <c r="K42" s="19"/>
      <c r="L42" s="23" t="s">
        <v>87</v>
      </c>
      <c r="M42" s="31">
        <v>45646</v>
      </c>
      <c r="N42" s="23" t="s">
        <v>87</v>
      </c>
      <c r="O42" s="19"/>
    </row>
    <row r="43" spans="1:15" ht="85.5" customHeight="1">
      <c r="A43" s="28" t="str">
        <f t="shared" si="0"/>
        <v>TC_CHATAAK_MY_ORDERS_041</v>
      </c>
      <c r="B43" s="29" t="s">
        <v>1067</v>
      </c>
      <c r="C43" s="19" t="s">
        <v>1265</v>
      </c>
      <c r="D43" s="19" t="s">
        <v>1266</v>
      </c>
      <c r="E43" s="20" t="s">
        <v>1267</v>
      </c>
      <c r="F43" s="19" t="s">
        <v>1268</v>
      </c>
      <c r="G43" s="19" t="s">
        <v>1269</v>
      </c>
      <c r="H43" s="19"/>
      <c r="I43" s="19" t="s">
        <v>243</v>
      </c>
      <c r="J43" s="19" t="s">
        <v>452</v>
      </c>
      <c r="K43" s="19"/>
      <c r="L43" s="23" t="s">
        <v>87</v>
      </c>
      <c r="M43" s="31">
        <v>45646</v>
      </c>
      <c r="N43" s="23" t="s">
        <v>87</v>
      </c>
      <c r="O43" s="19"/>
    </row>
    <row r="44" spans="1:15" ht="85.5" customHeight="1">
      <c r="A44" s="28" t="str">
        <f t="shared" si="0"/>
        <v>TC_CHATAAK_MY_ORDERS_042</v>
      </c>
      <c r="B44" s="29" t="s">
        <v>1067</v>
      </c>
      <c r="C44" s="19" t="s">
        <v>1270</v>
      </c>
      <c r="D44" s="19" t="s">
        <v>1271</v>
      </c>
      <c r="E44" s="20" t="s">
        <v>1272</v>
      </c>
      <c r="F44" s="19" t="s">
        <v>1273</v>
      </c>
      <c r="G44" s="19" t="s">
        <v>1274</v>
      </c>
      <c r="H44" s="19"/>
      <c r="I44" s="19" t="s">
        <v>243</v>
      </c>
      <c r="J44" s="19" t="s">
        <v>188</v>
      </c>
      <c r="K44" s="19"/>
      <c r="L44" s="23" t="s">
        <v>87</v>
      </c>
      <c r="M44" s="31">
        <v>45646</v>
      </c>
      <c r="N44" s="23" t="s">
        <v>87</v>
      </c>
      <c r="O44" s="19"/>
    </row>
    <row r="45" spans="1:15" ht="85.5" customHeight="1">
      <c r="A45" s="28" t="str">
        <f t="shared" si="0"/>
        <v>TC_CHATAAK_MY_ORDERS_043</v>
      </c>
      <c r="B45" s="29" t="s">
        <v>1067</v>
      </c>
      <c r="C45" s="19" t="s">
        <v>1275</v>
      </c>
      <c r="D45" s="19" t="s">
        <v>1276</v>
      </c>
      <c r="E45" s="20" t="s">
        <v>1277</v>
      </c>
      <c r="F45" s="19" t="s">
        <v>1218</v>
      </c>
      <c r="G45" s="19" t="s">
        <v>1278</v>
      </c>
      <c r="H45" s="19"/>
      <c r="I45" s="19" t="s">
        <v>360</v>
      </c>
      <c r="J45" s="19" t="s">
        <v>188</v>
      </c>
      <c r="K45" s="19"/>
      <c r="L45" s="23" t="s">
        <v>87</v>
      </c>
      <c r="M45" s="31">
        <v>45646</v>
      </c>
      <c r="N45" s="23" t="s">
        <v>87</v>
      </c>
      <c r="O45" s="19"/>
    </row>
    <row r="46" spans="1:15" ht="85.5" customHeight="1">
      <c r="A46" s="28" t="str">
        <f t="shared" si="0"/>
        <v>TC_CHATAAK_MY_ORDERS_044</v>
      </c>
      <c r="B46" s="29" t="s">
        <v>1067</v>
      </c>
      <c r="C46" s="19" t="s">
        <v>1279</v>
      </c>
      <c r="D46" s="19" t="s">
        <v>1181</v>
      </c>
      <c r="E46" s="20" t="s">
        <v>1280</v>
      </c>
      <c r="F46" s="19" t="s">
        <v>1233</v>
      </c>
      <c r="G46" s="19" t="s">
        <v>1281</v>
      </c>
      <c r="H46" s="19"/>
      <c r="I46" s="19" t="s">
        <v>360</v>
      </c>
      <c r="J46" s="19" t="s">
        <v>188</v>
      </c>
      <c r="K46" s="19"/>
      <c r="L46" s="23" t="s">
        <v>87</v>
      </c>
      <c r="M46" s="31">
        <v>45646</v>
      </c>
      <c r="N46" s="23" t="s">
        <v>87</v>
      </c>
      <c r="O46" s="19"/>
    </row>
    <row r="47" spans="1:15" ht="85.5" customHeight="1">
      <c r="A47" s="28" t="str">
        <f t="shared" si="0"/>
        <v>TC_CHATAAK_MY_ORDERS_045</v>
      </c>
      <c r="B47" s="29" t="s">
        <v>1067</v>
      </c>
      <c r="C47" s="19" t="s">
        <v>1282</v>
      </c>
      <c r="D47" s="19" t="s">
        <v>1283</v>
      </c>
      <c r="E47" s="20" t="s">
        <v>1284</v>
      </c>
      <c r="F47" s="19" t="s">
        <v>1285</v>
      </c>
      <c r="G47" s="19" t="s">
        <v>1286</v>
      </c>
      <c r="H47" s="19"/>
      <c r="I47" s="19" t="s">
        <v>243</v>
      </c>
      <c r="J47" s="19" t="s">
        <v>452</v>
      </c>
      <c r="K47" s="19"/>
      <c r="L47" s="23" t="s">
        <v>87</v>
      </c>
      <c r="M47" s="31">
        <v>45646</v>
      </c>
      <c r="N47" s="23" t="s">
        <v>87</v>
      </c>
      <c r="O47" s="19"/>
    </row>
    <row r="48" spans="1:15" ht="85.5" customHeight="1">
      <c r="A48" s="83"/>
      <c r="E48" s="16"/>
      <c r="L48" s="13"/>
      <c r="M48" s="48"/>
      <c r="N48" s="13"/>
    </row>
    <row r="49" spans="1:14" ht="85.5" customHeight="1">
      <c r="A49" s="83"/>
      <c r="E49" s="16"/>
      <c r="L49" s="13"/>
      <c r="M49" s="48"/>
      <c r="N49" s="13"/>
    </row>
    <row r="50" spans="1:14" ht="85.5" customHeight="1">
      <c r="A50" s="83"/>
      <c r="E50" s="16"/>
      <c r="L50" s="13"/>
      <c r="M50" s="48"/>
      <c r="N50" s="13"/>
    </row>
    <row r="51" spans="1:14" ht="85.5" customHeight="1">
      <c r="A51" s="83"/>
      <c r="E51" s="16"/>
      <c r="L51" s="13"/>
      <c r="M51" s="48"/>
      <c r="N51" s="13"/>
    </row>
    <row r="52" spans="1:14" ht="85.5" customHeight="1">
      <c r="E52" s="16"/>
      <c r="L52" s="13"/>
      <c r="M52" s="48"/>
      <c r="N52" s="13"/>
    </row>
    <row r="53" spans="1:14" ht="85.5" customHeight="1">
      <c r="E53" s="16"/>
      <c r="L53" s="13"/>
      <c r="M53" s="48"/>
      <c r="N53" s="13"/>
    </row>
    <row r="54" spans="1:14" ht="85.5" customHeight="1">
      <c r="E54" s="16"/>
      <c r="L54" s="13"/>
      <c r="M54" s="48"/>
      <c r="N54" s="13"/>
    </row>
    <row r="55" spans="1:14" ht="85.5" customHeight="1">
      <c r="L55" s="13"/>
      <c r="M55" s="48"/>
      <c r="N55" s="13"/>
    </row>
    <row r="56" spans="1:14" ht="85.5" customHeight="1">
      <c r="E56" s="16"/>
      <c r="F56" s="84"/>
      <c r="G56" s="85"/>
      <c r="L56" s="13"/>
      <c r="M56" s="48"/>
      <c r="N56" s="13"/>
    </row>
  </sheetData>
  <conditionalFormatting sqref="K3:K20">
    <cfRule type="containsText" dxfId="51" priority="1" operator="containsText" text="NOT TESTED">
      <formula>NOT(ISERROR(SEARCH("NOT TESTED",K3)))</formula>
    </cfRule>
    <cfRule type="containsText" dxfId="50" priority="2" operator="containsText" text="BLOCKED">
      <formula>NOT(ISERROR(SEARCH("BLOCKED",K3)))</formula>
    </cfRule>
    <cfRule type="containsText" dxfId="49" priority="3" operator="containsText" text="FAIL">
      <formula>NOT(ISERROR(SEARCH("FAIL",K3)))</formula>
    </cfRule>
    <cfRule type="containsText" dxfId="48" priority="4" operator="containsText" text="PASS">
      <formula>NOT(ISERROR(SEARCH("PASS",K3)))</formula>
    </cfRule>
  </conditionalFormatting>
  <dataValidations count="3">
    <dataValidation type="list" allowBlank="1" showInputMessage="1" showErrorMessage="1" sqref="K3:K56" xr:uid="{6E3B21AD-4828-4D98-904A-7CF2C9FD063C}">
      <formula1>"PASS, FAIL, Blocked, Not Tested"</formula1>
    </dataValidation>
    <dataValidation type="list" allowBlank="1" showInputMessage="1" showErrorMessage="1" sqref="J3:J56" xr:uid="{4C5A8BF9-D544-4206-BFC6-EB976BEEE8D3}">
      <formula1>"BLOCKER,CRITICAL,MAJOR,MEDIUM,LOW"</formula1>
    </dataValidation>
    <dataValidation type="list" allowBlank="1" showInputMessage="1" showErrorMessage="1" sqref="I1:I42 J43:J47 I48:I56" xr:uid="{7F23D94B-9839-41AE-9497-34207C52B678}">
      <formula1>"P1,P2,P3,P4,P5"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1168-B048-429F-866C-3373712BD944}">
  <dimension ref="A1:O64"/>
  <sheetViews>
    <sheetView workbookViewId="0">
      <pane ySplit="1" topLeftCell="J2" activePane="bottomLeft" state="frozen"/>
      <selection pane="bottomLeft" activeCell="L3" sqref="L3:N3"/>
    </sheetView>
  </sheetViews>
  <sheetFormatPr defaultRowHeight="15"/>
  <cols>
    <col min="1" max="1" width="46.7109375" customWidth="1"/>
    <col min="2" max="2" width="57.7109375" customWidth="1"/>
    <col min="3" max="3" width="67.85546875" customWidth="1"/>
    <col min="4" max="4" width="56.28515625" bestFit="1" customWidth="1"/>
    <col min="5" max="5" width="56.140625" bestFit="1" customWidth="1"/>
    <col min="6" max="6" width="44.28515625" customWidth="1"/>
    <col min="7" max="7" width="103.42578125" bestFit="1" customWidth="1"/>
    <col min="8" max="8" width="49.5703125" customWidth="1"/>
    <col min="9" max="9" width="23" customWidth="1"/>
    <col min="10" max="10" width="25" customWidth="1"/>
    <col min="11" max="11" width="29.42578125" customWidth="1"/>
    <col min="12" max="12" width="11.5703125" bestFit="1" customWidth="1"/>
    <col min="13" max="13" width="22.7109375" customWidth="1"/>
    <col min="14" max="14" width="12.140625" bestFit="1" customWidth="1"/>
    <col min="15" max="15" width="13.140625" bestFit="1" customWidth="1"/>
  </cols>
  <sheetData>
    <row r="1" spans="1:15" ht="15.75">
      <c r="A1" s="92" t="s">
        <v>66</v>
      </c>
      <c r="B1" s="92" t="s">
        <v>67</v>
      </c>
      <c r="C1" s="92" t="s">
        <v>68</v>
      </c>
      <c r="D1" s="92" t="s">
        <v>69</v>
      </c>
      <c r="E1" s="92" t="s">
        <v>70</v>
      </c>
      <c r="F1" s="92" t="s">
        <v>71</v>
      </c>
      <c r="G1" s="92" t="s">
        <v>72</v>
      </c>
      <c r="H1" s="92" t="s">
        <v>73</v>
      </c>
      <c r="I1" s="92" t="s">
        <v>24</v>
      </c>
      <c r="J1" s="92" t="s">
        <v>74</v>
      </c>
      <c r="K1" s="92" t="s">
        <v>75</v>
      </c>
      <c r="L1" s="92" t="s">
        <v>76</v>
      </c>
      <c r="M1" s="92" t="s">
        <v>26</v>
      </c>
      <c r="N1" s="92" t="s">
        <v>77</v>
      </c>
      <c r="O1" s="92" t="s">
        <v>169</v>
      </c>
    </row>
    <row r="2" spans="1:15" ht="45.75" customHeight="1">
      <c r="A2" s="59" t="str">
        <f>HYPERLINK("#'Test Scenarios'!A1", "&lt;&lt;TEST SCENARIOS")</f>
        <v>&lt;&lt;TEST SCENARIOS</v>
      </c>
      <c r="B2" s="27"/>
      <c r="C2" s="22"/>
      <c r="D2" s="22"/>
      <c r="E2" s="22"/>
      <c r="F2" s="22"/>
      <c r="G2" s="22"/>
      <c r="H2" s="22"/>
      <c r="I2" s="22"/>
      <c r="J2" s="22"/>
      <c r="K2" s="22"/>
      <c r="L2" s="22"/>
      <c r="M2" s="28"/>
      <c r="N2" s="23"/>
      <c r="O2" s="19"/>
    </row>
    <row r="3" spans="1:15" ht="43.5">
      <c r="A3" s="28" t="str">
        <f>"TC_CHATAAK_ORDER_DETAILS__PAGE_" &amp; TEXT(ROW(A1), "000")</f>
        <v>TC_CHATAAK_ORDER_DETAILS__PAGE_001</v>
      </c>
      <c r="B3" s="29" t="s">
        <v>1287</v>
      </c>
      <c r="C3" s="19" t="s">
        <v>1288</v>
      </c>
      <c r="D3" s="19" t="s">
        <v>1289</v>
      </c>
      <c r="E3" s="20" t="s">
        <v>1290</v>
      </c>
      <c r="F3" s="19" t="s">
        <v>1291</v>
      </c>
      <c r="G3" s="19" t="s">
        <v>1292</v>
      </c>
      <c r="H3" s="19"/>
      <c r="I3" s="19" t="s">
        <v>360</v>
      </c>
      <c r="J3" s="19" t="s">
        <v>188</v>
      </c>
      <c r="K3" s="23"/>
      <c r="L3" s="23" t="s">
        <v>87</v>
      </c>
      <c r="M3" s="31">
        <v>45646</v>
      </c>
      <c r="N3" s="23" t="s">
        <v>87</v>
      </c>
      <c r="O3" s="19"/>
    </row>
    <row r="4" spans="1:15" ht="43.5">
      <c r="A4" s="28" t="str">
        <f t="shared" ref="A4:A38" si="0">"TC_CHATAAK_ORDER_DETAILS__PAGE_" &amp; TEXT(ROW(A2), "000")</f>
        <v>TC_CHATAAK_ORDER_DETAILS__PAGE_002</v>
      </c>
      <c r="B4" s="29" t="s">
        <v>1287</v>
      </c>
      <c r="C4" s="19" t="s">
        <v>1293</v>
      </c>
      <c r="D4" s="19" t="s">
        <v>1294</v>
      </c>
      <c r="E4" s="20" t="s">
        <v>1295</v>
      </c>
      <c r="F4" s="93">
        <v>45622</v>
      </c>
      <c r="G4" s="19" t="s">
        <v>1296</v>
      </c>
      <c r="H4" s="19"/>
      <c r="I4" s="19" t="s">
        <v>360</v>
      </c>
      <c r="J4" s="19" t="s">
        <v>188</v>
      </c>
      <c r="K4" s="23"/>
      <c r="L4" s="23" t="s">
        <v>87</v>
      </c>
      <c r="M4" s="31">
        <v>45646</v>
      </c>
      <c r="N4" s="23" t="s">
        <v>87</v>
      </c>
      <c r="O4" s="19"/>
    </row>
    <row r="5" spans="1:15" ht="43.5">
      <c r="A5" s="28" t="str">
        <f t="shared" si="0"/>
        <v>TC_CHATAAK_ORDER_DETAILS__PAGE_003</v>
      </c>
      <c r="B5" s="29" t="s">
        <v>1287</v>
      </c>
      <c r="C5" s="19" t="s">
        <v>1297</v>
      </c>
      <c r="D5" s="19" t="s">
        <v>1298</v>
      </c>
      <c r="E5" s="20" t="s">
        <v>1299</v>
      </c>
      <c r="F5" s="19" t="s">
        <v>1243</v>
      </c>
      <c r="G5" s="19" t="s">
        <v>1300</v>
      </c>
      <c r="H5" s="20"/>
      <c r="I5" s="19" t="s">
        <v>360</v>
      </c>
      <c r="J5" s="19" t="s">
        <v>182</v>
      </c>
      <c r="K5" s="23"/>
      <c r="L5" s="23" t="s">
        <v>87</v>
      </c>
      <c r="M5" s="31">
        <v>45646</v>
      </c>
      <c r="N5" s="23" t="s">
        <v>87</v>
      </c>
      <c r="O5" s="19"/>
    </row>
    <row r="6" spans="1:15" ht="57.75">
      <c r="A6" s="28" t="str">
        <f t="shared" si="0"/>
        <v>TC_CHATAAK_ORDER_DETAILS__PAGE_004</v>
      </c>
      <c r="B6" s="29" t="s">
        <v>1287</v>
      </c>
      <c r="C6" s="19" t="s">
        <v>1301</v>
      </c>
      <c r="D6" s="19" t="s">
        <v>1302</v>
      </c>
      <c r="E6" s="20" t="s">
        <v>1303</v>
      </c>
      <c r="F6" s="19" t="s">
        <v>1304</v>
      </c>
      <c r="G6" s="19" t="s">
        <v>1305</v>
      </c>
      <c r="H6" s="19"/>
      <c r="I6" s="19" t="s">
        <v>243</v>
      </c>
      <c r="J6" s="19" t="s">
        <v>188</v>
      </c>
      <c r="K6" s="23"/>
      <c r="L6" s="23" t="s">
        <v>87</v>
      </c>
      <c r="M6" s="31">
        <v>45646</v>
      </c>
      <c r="N6" s="23" t="s">
        <v>87</v>
      </c>
      <c r="O6" s="53"/>
    </row>
    <row r="7" spans="1:15" ht="43.5">
      <c r="A7" s="28" t="str">
        <f t="shared" si="0"/>
        <v>TC_CHATAAK_ORDER_DETAILS__PAGE_005</v>
      </c>
      <c r="B7" s="29" t="s">
        <v>1287</v>
      </c>
      <c r="C7" s="19" t="s">
        <v>1306</v>
      </c>
      <c r="D7" s="19" t="s">
        <v>1307</v>
      </c>
      <c r="E7" s="20" t="s">
        <v>1308</v>
      </c>
      <c r="F7" s="19" t="s">
        <v>1309</v>
      </c>
      <c r="G7" s="19" t="s">
        <v>1310</v>
      </c>
      <c r="H7" s="19"/>
      <c r="I7" s="19" t="s">
        <v>243</v>
      </c>
      <c r="J7" s="19" t="s">
        <v>452</v>
      </c>
      <c r="K7" s="23"/>
      <c r="L7" s="23" t="s">
        <v>87</v>
      </c>
      <c r="M7" s="31">
        <v>45646</v>
      </c>
      <c r="N7" s="23" t="s">
        <v>87</v>
      </c>
      <c r="O7" s="53"/>
    </row>
    <row r="8" spans="1:15" ht="57.75">
      <c r="A8" s="28" t="str">
        <f t="shared" si="0"/>
        <v>TC_CHATAAK_ORDER_DETAILS__PAGE_006</v>
      </c>
      <c r="B8" s="29" t="s">
        <v>1287</v>
      </c>
      <c r="C8" s="19" t="s">
        <v>1311</v>
      </c>
      <c r="D8" s="19" t="s">
        <v>1312</v>
      </c>
      <c r="E8" s="20" t="s">
        <v>1313</v>
      </c>
      <c r="F8" s="19" t="s">
        <v>1314</v>
      </c>
      <c r="G8" s="19" t="s">
        <v>1315</v>
      </c>
      <c r="H8" s="21"/>
      <c r="I8" s="19" t="s">
        <v>360</v>
      </c>
      <c r="J8" s="19" t="s">
        <v>188</v>
      </c>
      <c r="K8" s="23"/>
      <c r="L8" s="23" t="s">
        <v>87</v>
      </c>
      <c r="M8" s="31">
        <v>45646</v>
      </c>
      <c r="N8" s="23" t="s">
        <v>87</v>
      </c>
      <c r="O8" s="19"/>
    </row>
    <row r="9" spans="1:15" ht="57.75">
      <c r="A9" s="28" t="str">
        <f t="shared" si="0"/>
        <v>TC_CHATAAK_ORDER_DETAILS__PAGE_007</v>
      </c>
      <c r="B9" s="29" t="s">
        <v>1287</v>
      </c>
      <c r="C9" s="19" t="s">
        <v>1316</v>
      </c>
      <c r="D9" s="19" t="s">
        <v>1317</v>
      </c>
      <c r="E9" s="20" t="s">
        <v>1318</v>
      </c>
      <c r="F9" s="19" t="s">
        <v>1319</v>
      </c>
      <c r="G9" s="19" t="s">
        <v>1320</v>
      </c>
      <c r="H9" s="20"/>
      <c r="I9" s="19" t="s">
        <v>360</v>
      </c>
      <c r="J9" s="19" t="s">
        <v>182</v>
      </c>
      <c r="K9" s="23"/>
      <c r="L9" s="23" t="s">
        <v>87</v>
      </c>
      <c r="M9" s="31">
        <v>45646</v>
      </c>
      <c r="N9" s="23" t="s">
        <v>87</v>
      </c>
      <c r="O9" s="19"/>
    </row>
    <row r="10" spans="1:15" ht="57.75">
      <c r="A10" s="28" t="str">
        <f t="shared" si="0"/>
        <v>TC_CHATAAK_ORDER_DETAILS__PAGE_008</v>
      </c>
      <c r="B10" s="29" t="s">
        <v>1287</v>
      </c>
      <c r="C10" s="19" t="s">
        <v>1321</v>
      </c>
      <c r="D10" s="19" t="s">
        <v>1322</v>
      </c>
      <c r="E10" s="20" t="s">
        <v>1323</v>
      </c>
      <c r="F10" s="19" t="s">
        <v>1324</v>
      </c>
      <c r="G10" s="19" t="s">
        <v>1325</v>
      </c>
      <c r="H10" s="21"/>
      <c r="I10" s="19" t="s">
        <v>360</v>
      </c>
      <c r="J10" s="19" t="s">
        <v>188</v>
      </c>
      <c r="K10" s="23"/>
      <c r="L10" s="23" t="s">
        <v>87</v>
      </c>
      <c r="M10" s="31">
        <v>45646</v>
      </c>
      <c r="N10" s="23" t="s">
        <v>87</v>
      </c>
      <c r="O10" s="53"/>
    </row>
    <row r="11" spans="1:15" ht="43.5">
      <c r="A11" s="28" t="str">
        <f t="shared" si="0"/>
        <v>TC_CHATAAK_ORDER_DETAILS__PAGE_009</v>
      </c>
      <c r="B11" s="29" t="s">
        <v>1287</v>
      </c>
      <c r="C11" s="19" t="s">
        <v>1326</v>
      </c>
      <c r="D11" s="19" t="s">
        <v>1327</v>
      </c>
      <c r="E11" s="20" t="s">
        <v>1328</v>
      </c>
      <c r="F11" s="19" t="s">
        <v>1329</v>
      </c>
      <c r="G11" s="19" t="s">
        <v>1330</v>
      </c>
      <c r="H11" s="21"/>
      <c r="I11" s="19" t="s">
        <v>243</v>
      </c>
      <c r="J11" s="19" t="s">
        <v>188</v>
      </c>
      <c r="K11" s="23"/>
      <c r="L11" s="23" t="s">
        <v>87</v>
      </c>
      <c r="M11" s="31">
        <v>45646</v>
      </c>
      <c r="N11" s="23" t="s">
        <v>87</v>
      </c>
      <c r="O11" s="53"/>
    </row>
    <row r="12" spans="1:15" ht="43.5">
      <c r="A12" s="28" t="str">
        <f t="shared" si="0"/>
        <v>TC_CHATAAK_ORDER_DETAILS__PAGE_010</v>
      </c>
      <c r="B12" s="29" t="s">
        <v>1287</v>
      </c>
      <c r="C12" s="19" t="s">
        <v>1331</v>
      </c>
      <c r="D12" s="19" t="s">
        <v>1332</v>
      </c>
      <c r="E12" s="20" t="s">
        <v>1333</v>
      </c>
      <c r="F12" s="19" t="s">
        <v>1304</v>
      </c>
      <c r="G12" s="19" t="s">
        <v>1334</v>
      </c>
      <c r="H12" s="133"/>
      <c r="I12" s="19" t="s">
        <v>243</v>
      </c>
      <c r="J12" s="19" t="s">
        <v>452</v>
      </c>
      <c r="K12" s="23"/>
      <c r="L12" s="23" t="s">
        <v>87</v>
      </c>
      <c r="M12" s="31">
        <v>45646</v>
      </c>
      <c r="N12" s="23" t="s">
        <v>87</v>
      </c>
      <c r="O12" s="19"/>
    </row>
    <row r="13" spans="1:15" ht="43.5">
      <c r="A13" s="28" t="str">
        <f t="shared" si="0"/>
        <v>TC_CHATAAK_ORDER_DETAILS__PAGE_011</v>
      </c>
      <c r="B13" s="29" t="s">
        <v>1287</v>
      </c>
      <c r="C13" s="19" t="s">
        <v>1335</v>
      </c>
      <c r="D13" s="19" t="s">
        <v>1336</v>
      </c>
      <c r="E13" s="20" t="s">
        <v>1337</v>
      </c>
      <c r="F13" s="19" t="s">
        <v>1338</v>
      </c>
      <c r="G13" s="19" t="s">
        <v>1339</v>
      </c>
      <c r="H13" s="21"/>
      <c r="I13" s="19" t="s">
        <v>360</v>
      </c>
      <c r="J13" s="19" t="s">
        <v>188</v>
      </c>
      <c r="K13" s="23"/>
      <c r="L13" s="23" t="s">
        <v>87</v>
      </c>
      <c r="M13" s="31">
        <v>45646</v>
      </c>
      <c r="N13" s="23" t="s">
        <v>87</v>
      </c>
      <c r="O13" s="53"/>
    </row>
    <row r="14" spans="1:15" ht="43.5">
      <c r="A14" s="28" t="str">
        <f t="shared" si="0"/>
        <v>TC_CHATAAK_ORDER_DETAILS__PAGE_012</v>
      </c>
      <c r="B14" s="29" t="s">
        <v>1287</v>
      </c>
      <c r="C14" s="19" t="s">
        <v>1340</v>
      </c>
      <c r="D14" s="19" t="s">
        <v>1341</v>
      </c>
      <c r="E14" s="20" t="s">
        <v>1342</v>
      </c>
      <c r="F14" s="19" t="s">
        <v>1343</v>
      </c>
      <c r="G14" s="19" t="s">
        <v>1344</v>
      </c>
      <c r="H14" s="19"/>
      <c r="I14" s="19" t="s">
        <v>243</v>
      </c>
      <c r="J14" s="19" t="s">
        <v>188</v>
      </c>
      <c r="K14" s="23"/>
      <c r="L14" s="23" t="s">
        <v>87</v>
      </c>
      <c r="M14" s="31">
        <v>45646</v>
      </c>
      <c r="N14" s="23" t="s">
        <v>87</v>
      </c>
      <c r="O14" s="19"/>
    </row>
    <row r="15" spans="1:15" ht="57.75">
      <c r="A15" s="28" t="str">
        <f t="shared" si="0"/>
        <v>TC_CHATAAK_ORDER_DETAILS__PAGE_013</v>
      </c>
      <c r="B15" s="29" t="s">
        <v>1287</v>
      </c>
      <c r="C15" s="19" t="s">
        <v>1345</v>
      </c>
      <c r="D15" s="19" t="s">
        <v>1346</v>
      </c>
      <c r="E15" s="20" t="s">
        <v>1347</v>
      </c>
      <c r="F15" s="21" t="s">
        <v>1348</v>
      </c>
      <c r="G15" s="19" t="s">
        <v>1349</v>
      </c>
      <c r="H15" s="30"/>
      <c r="I15" s="19" t="s">
        <v>360</v>
      </c>
      <c r="J15" s="19" t="s">
        <v>182</v>
      </c>
      <c r="K15" s="23"/>
      <c r="L15" s="23" t="s">
        <v>87</v>
      </c>
      <c r="M15" s="31">
        <v>45646</v>
      </c>
      <c r="N15" s="23" t="s">
        <v>87</v>
      </c>
      <c r="O15" s="19"/>
    </row>
    <row r="16" spans="1:15" ht="43.5">
      <c r="A16" s="28" t="str">
        <f t="shared" si="0"/>
        <v>TC_CHATAAK_ORDER_DETAILS__PAGE_014</v>
      </c>
      <c r="B16" s="29" t="s">
        <v>1287</v>
      </c>
      <c r="C16" s="19" t="s">
        <v>1350</v>
      </c>
      <c r="D16" s="19" t="s">
        <v>1351</v>
      </c>
      <c r="E16" s="20" t="s">
        <v>1352</v>
      </c>
      <c r="F16" s="19" t="s">
        <v>1353</v>
      </c>
      <c r="G16" s="19" t="s">
        <v>1354</v>
      </c>
      <c r="H16" s="21"/>
      <c r="I16" s="19" t="s">
        <v>243</v>
      </c>
      <c r="J16" s="19" t="s">
        <v>452</v>
      </c>
      <c r="K16" s="23"/>
      <c r="L16" s="23" t="s">
        <v>87</v>
      </c>
      <c r="M16" s="31">
        <v>45646</v>
      </c>
      <c r="N16" s="23" t="s">
        <v>87</v>
      </c>
      <c r="O16" s="53"/>
    </row>
    <row r="17" spans="1:15" ht="57.75">
      <c r="A17" s="28" t="str">
        <f t="shared" si="0"/>
        <v>TC_CHATAAK_ORDER_DETAILS__PAGE_015</v>
      </c>
      <c r="B17" s="29" t="s">
        <v>1287</v>
      </c>
      <c r="C17" s="19" t="s">
        <v>1355</v>
      </c>
      <c r="D17" s="19" t="s">
        <v>1322</v>
      </c>
      <c r="E17" s="20" t="s">
        <v>1356</v>
      </c>
      <c r="F17" s="19" t="s">
        <v>1357</v>
      </c>
      <c r="G17" s="19" t="s">
        <v>1358</v>
      </c>
      <c r="H17" s="61"/>
      <c r="I17" s="19" t="s">
        <v>360</v>
      </c>
      <c r="J17" s="19" t="s">
        <v>188</v>
      </c>
      <c r="K17" s="23"/>
      <c r="L17" s="23" t="s">
        <v>87</v>
      </c>
      <c r="M17" s="31">
        <v>45646</v>
      </c>
      <c r="N17" s="23" t="s">
        <v>87</v>
      </c>
      <c r="O17" s="19"/>
    </row>
    <row r="18" spans="1:15" ht="43.5">
      <c r="A18" s="28" t="str">
        <f t="shared" si="0"/>
        <v>TC_CHATAAK_ORDER_DETAILS__PAGE_016</v>
      </c>
      <c r="B18" s="29" t="s">
        <v>1287</v>
      </c>
      <c r="C18" s="19" t="s">
        <v>1359</v>
      </c>
      <c r="D18" s="19" t="s">
        <v>1360</v>
      </c>
      <c r="E18" s="20" t="s">
        <v>1361</v>
      </c>
      <c r="F18" s="19" t="s">
        <v>1362</v>
      </c>
      <c r="G18" s="19" t="s">
        <v>1363</v>
      </c>
      <c r="H18" s="19"/>
      <c r="I18" s="19" t="s">
        <v>243</v>
      </c>
      <c r="J18" s="19" t="s">
        <v>188</v>
      </c>
      <c r="K18" s="23"/>
      <c r="L18" s="23" t="s">
        <v>87</v>
      </c>
      <c r="M18" s="31">
        <v>45646</v>
      </c>
      <c r="N18" s="23" t="s">
        <v>87</v>
      </c>
      <c r="O18" s="19"/>
    </row>
    <row r="19" spans="1:15" ht="57.75">
      <c r="A19" s="28" t="str">
        <f t="shared" si="0"/>
        <v>TC_CHATAAK_ORDER_DETAILS__PAGE_017</v>
      </c>
      <c r="B19" s="29" t="s">
        <v>1287</v>
      </c>
      <c r="C19" s="19" t="s">
        <v>1364</v>
      </c>
      <c r="D19" s="19" t="s">
        <v>1365</v>
      </c>
      <c r="E19" s="20" t="s">
        <v>1366</v>
      </c>
      <c r="F19" s="19" t="s">
        <v>1367</v>
      </c>
      <c r="G19" s="19" t="s">
        <v>1368</v>
      </c>
      <c r="H19" s="19"/>
      <c r="I19" s="19" t="s">
        <v>243</v>
      </c>
      <c r="J19" s="19" t="s">
        <v>188</v>
      </c>
      <c r="K19" s="19"/>
      <c r="L19" s="23" t="s">
        <v>87</v>
      </c>
      <c r="M19" s="31">
        <v>45646</v>
      </c>
      <c r="N19" s="23" t="s">
        <v>87</v>
      </c>
      <c r="O19" s="19"/>
    </row>
    <row r="20" spans="1:15" ht="43.5">
      <c r="A20" s="28" t="str">
        <f t="shared" si="0"/>
        <v>TC_CHATAAK_ORDER_DETAILS__PAGE_018</v>
      </c>
      <c r="B20" s="29" t="s">
        <v>1287</v>
      </c>
      <c r="C20" s="19" t="s">
        <v>1369</v>
      </c>
      <c r="D20" s="19" t="s">
        <v>1370</v>
      </c>
      <c r="E20" s="20" t="s">
        <v>1371</v>
      </c>
      <c r="F20" s="19" t="s">
        <v>1372</v>
      </c>
      <c r="G20" s="19" t="s">
        <v>1373</v>
      </c>
      <c r="H20" s="19"/>
      <c r="I20" s="19" t="s">
        <v>243</v>
      </c>
      <c r="J20" s="19" t="s">
        <v>452</v>
      </c>
      <c r="K20" s="19"/>
      <c r="L20" s="23" t="s">
        <v>87</v>
      </c>
      <c r="M20" s="31">
        <v>45646</v>
      </c>
      <c r="N20" s="23" t="s">
        <v>87</v>
      </c>
      <c r="O20" s="19"/>
    </row>
    <row r="21" spans="1:15" ht="43.5">
      <c r="A21" s="28" t="str">
        <f t="shared" si="0"/>
        <v>TC_CHATAAK_ORDER_DETAILS__PAGE_019</v>
      </c>
      <c r="B21" s="29" t="s">
        <v>1287</v>
      </c>
      <c r="C21" s="19" t="s">
        <v>1374</v>
      </c>
      <c r="D21" s="19" t="s">
        <v>1375</v>
      </c>
      <c r="E21" s="20" t="s">
        <v>1376</v>
      </c>
      <c r="F21" s="19" t="s">
        <v>1377</v>
      </c>
      <c r="G21" s="19" t="s">
        <v>1378</v>
      </c>
      <c r="H21" s="19"/>
      <c r="I21" s="19" t="s">
        <v>360</v>
      </c>
      <c r="J21" s="19" t="s">
        <v>188</v>
      </c>
      <c r="K21" s="19"/>
      <c r="L21" s="23" t="s">
        <v>87</v>
      </c>
      <c r="M21" s="31">
        <v>45646</v>
      </c>
      <c r="N21" s="23" t="s">
        <v>87</v>
      </c>
      <c r="O21" s="19"/>
    </row>
    <row r="22" spans="1:15" ht="43.5">
      <c r="A22" s="28" t="str">
        <f t="shared" si="0"/>
        <v>TC_CHATAAK_ORDER_DETAILS__PAGE_020</v>
      </c>
      <c r="B22" s="29" t="s">
        <v>1287</v>
      </c>
      <c r="C22" s="19" t="s">
        <v>1379</v>
      </c>
      <c r="D22" s="19" t="s">
        <v>1380</v>
      </c>
      <c r="E22" s="20" t="s">
        <v>1381</v>
      </c>
      <c r="F22" s="19" t="s">
        <v>1382</v>
      </c>
      <c r="G22" s="19" t="s">
        <v>1383</v>
      </c>
      <c r="H22" s="19"/>
      <c r="I22" s="19" t="s">
        <v>360</v>
      </c>
      <c r="J22" s="19" t="s">
        <v>182</v>
      </c>
      <c r="K22" s="19"/>
      <c r="L22" s="23" t="s">
        <v>87</v>
      </c>
      <c r="M22" s="31">
        <v>45646</v>
      </c>
      <c r="N22" s="23" t="s">
        <v>87</v>
      </c>
      <c r="O22" s="19"/>
    </row>
    <row r="23" spans="1:15" ht="57.75">
      <c r="A23" s="28" t="str">
        <f t="shared" si="0"/>
        <v>TC_CHATAAK_ORDER_DETAILS__PAGE_021</v>
      </c>
      <c r="B23" s="29" t="s">
        <v>1287</v>
      </c>
      <c r="C23" s="19" t="s">
        <v>1384</v>
      </c>
      <c r="D23" s="19" t="s">
        <v>1385</v>
      </c>
      <c r="E23" s="20" t="s">
        <v>1386</v>
      </c>
      <c r="F23" s="19" t="s">
        <v>1387</v>
      </c>
      <c r="G23" s="19" t="s">
        <v>1388</v>
      </c>
      <c r="H23" s="19"/>
      <c r="I23" s="19" t="s">
        <v>360</v>
      </c>
      <c r="J23" s="19" t="s">
        <v>188</v>
      </c>
      <c r="K23" s="19"/>
      <c r="L23" s="23" t="s">
        <v>87</v>
      </c>
      <c r="M23" s="31">
        <v>45646</v>
      </c>
      <c r="N23" s="23" t="s">
        <v>87</v>
      </c>
      <c r="O23" s="19"/>
    </row>
    <row r="24" spans="1:15" ht="43.5">
      <c r="A24" s="28" t="str">
        <f t="shared" si="0"/>
        <v>TC_CHATAAK_ORDER_DETAILS__PAGE_022</v>
      </c>
      <c r="B24" s="29" t="s">
        <v>1287</v>
      </c>
      <c r="C24" s="19" t="s">
        <v>1389</v>
      </c>
      <c r="D24" s="19" t="s">
        <v>1390</v>
      </c>
      <c r="E24" s="20" t="s">
        <v>1391</v>
      </c>
      <c r="F24" s="19" t="s">
        <v>1392</v>
      </c>
      <c r="G24" s="19" t="s">
        <v>1393</v>
      </c>
      <c r="H24" s="19"/>
      <c r="I24" s="19" t="s">
        <v>243</v>
      </c>
      <c r="J24" s="19" t="s">
        <v>188</v>
      </c>
      <c r="K24" s="19"/>
      <c r="L24" s="23" t="s">
        <v>87</v>
      </c>
      <c r="M24" s="31">
        <v>45646</v>
      </c>
      <c r="N24" s="23" t="s">
        <v>87</v>
      </c>
      <c r="O24" s="19"/>
    </row>
    <row r="25" spans="1:15" ht="57.75">
      <c r="A25" s="28" t="str">
        <f t="shared" si="0"/>
        <v>TC_CHATAAK_ORDER_DETAILS__PAGE_023</v>
      </c>
      <c r="B25" s="29" t="s">
        <v>1287</v>
      </c>
      <c r="C25" s="19" t="s">
        <v>1394</v>
      </c>
      <c r="D25" s="19" t="s">
        <v>1395</v>
      </c>
      <c r="E25" s="20" t="s">
        <v>1396</v>
      </c>
      <c r="F25" s="19" t="s">
        <v>1397</v>
      </c>
      <c r="G25" s="19" t="s">
        <v>1398</v>
      </c>
      <c r="H25" s="19"/>
      <c r="I25" s="19" t="s">
        <v>243</v>
      </c>
      <c r="J25" s="19" t="s">
        <v>188</v>
      </c>
      <c r="K25" s="19"/>
      <c r="L25" s="23" t="s">
        <v>87</v>
      </c>
      <c r="M25" s="31">
        <v>45646</v>
      </c>
      <c r="N25" s="23" t="s">
        <v>87</v>
      </c>
      <c r="O25" s="19"/>
    </row>
    <row r="26" spans="1:15" ht="43.5">
      <c r="A26" s="28" t="str">
        <f t="shared" si="0"/>
        <v>TC_CHATAAK_ORDER_DETAILS__PAGE_024</v>
      </c>
      <c r="B26" s="29" t="s">
        <v>1287</v>
      </c>
      <c r="C26" s="19" t="s">
        <v>1399</v>
      </c>
      <c r="D26" s="19" t="s">
        <v>1400</v>
      </c>
      <c r="E26" s="20" t="s">
        <v>1401</v>
      </c>
      <c r="F26" s="19" t="s">
        <v>1402</v>
      </c>
      <c r="G26" s="19" t="s">
        <v>1403</v>
      </c>
      <c r="H26" s="19"/>
      <c r="I26" s="19" t="s">
        <v>386</v>
      </c>
      <c r="J26" s="19" t="s">
        <v>452</v>
      </c>
      <c r="K26" s="19"/>
      <c r="L26" s="23" t="s">
        <v>87</v>
      </c>
      <c r="M26" s="31">
        <v>45646</v>
      </c>
      <c r="N26" s="23" t="s">
        <v>87</v>
      </c>
      <c r="O26" s="19"/>
    </row>
    <row r="27" spans="1:15" ht="57.75">
      <c r="A27" s="28" t="str">
        <f t="shared" si="0"/>
        <v>TC_CHATAAK_ORDER_DETAILS__PAGE_025</v>
      </c>
      <c r="B27" s="29" t="s">
        <v>1287</v>
      </c>
      <c r="C27" s="19" t="s">
        <v>1404</v>
      </c>
      <c r="D27" s="19" t="s">
        <v>1405</v>
      </c>
      <c r="E27" s="20" t="s">
        <v>1406</v>
      </c>
      <c r="F27" s="19" t="s">
        <v>1407</v>
      </c>
      <c r="G27" s="19" t="s">
        <v>1408</v>
      </c>
      <c r="H27" s="19"/>
      <c r="I27" s="19" t="s">
        <v>243</v>
      </c>
      <c r="J27" s="19" t="s">
        <v>188</v>
      </c>
      <c r="K27" s="19"/>
      <c r="L27" s="23" t="s">
        <v>87</v>
      </c>
      <c r="M27" s="31">
        <v>45646</v>
      </c>
      <c r="N27" s="23" t="s">
        <v>87</v>
      </c>
      <c r="O27" s="19"/>
    </row>
    <row r="28" spans="1:15" ht="43.5">
      <c r="A28" s="28" t="str">
        <f t="shared" si="0"/>
        <v>TC_CHATAAK_ORDER_DETAILS__PAGE_026</v>
      </c>
      <c r="B28" s="29" t="s">
        <v>1287</v>
      </c>
      <c r="C28" s="19" t="s">
        <v>1409</v>
      </c>
      <c r="D28" s="19" t="s">
        <v>1410</v>
      </c>
      <c r="E28" s="20" t="s">
        <v>1411</v>
      </c>
      <c r="F28" s="19" t="s">
        <v>1412</v>
      </c>
      <c r="G28" s="19" t="s">
        <v>1413</v>
      </c>
      <c r="H28" s="19"/>
      <c r="I28" s="19" t="s">
        <v>360</v>
      </c>
      <c r="J28" s="19" t="s">
        <v>188</v>
      </c>
      <c r="K28" s="19"/>
      <c r="L28" s="23" t="s">
        <v>87</v>
      </c>
      <c r="M28" s="31">
        <v>45646</v>
      </c>
      <c r="N28" s="23" t="s">
        <v>87</v>
      </c>
      <c r="O28" s="19"/>
    </row>
    <row r="29" spans="1:15" ht="29.25">
      <c r="A29" s="28" t="str">
        <f t="shared" si="0"/>
        <v>TC_CHATAAK_ORDER_DETAILS__PAGE_027</v>
      </c>
      <c r="B29" s="29" t="s">
        <v>1287</v>
      </c>
      <c r="C29" s="19" t="s">
        <v>1414</v>
      </c>
      <c r="D29" s="19" t="s">
        <v>1415</v>
      </c>
      <c r="E29" s="20" t="s">
        <v>1416</v>
      </c>
      <c r="F29" s="19" t="s">
        <v>1417</v>
      </c>
      <c r="G29" s="19" t="s">
        <v>1418</v>
      </c>
      <c r="H29" s="19"/>
      <c r="I29" s="19" t="s">
        <v>386</v>
      </c>
      <c r="J29" s="19" t="s">
        <v>452</v>
      </c>
      <c r="K29" s="19"/>
      <c r="L29" s="23" t="s">
        <v>87</v>
      </c>
      <c r="M29" s="31">
        <v>45646</v>
      </c>
      <c r="N29" s="23" t="s">
        <v>87</v>
      </c>
      <c r="O29" s="19"/>
    </row>
    <row r="30" spans="1:15" ht="43.5">
      <c r="A30" s="28" t="str">
        <f t="shared" si="0"/>
        <v>TC_CHATAAK_ORDER_DETAILS__PAGE_028</v>
      </c>
      <c r="B30" s="29" t="s">
        <v>1287</v>
      </c>
      <c r="C30" s="19" t="s">
        <v>1419</v>
      </c>
      <c r="D30" s="19" t="s">
        <v>1420</v>
      </c>
      <c r="E30" s="20" t="s">
        <v>1421</v>
      </c>
      <c r="F30" s="19" t="s">
        <v>1422</v>
      </c>
      <c r="G30" s="19" t="s">
        <v>1423</v>
      </c>
      <c r="H30" s="19"/>
      <c r="I30" s="19" t="s">
        <v>243</v>
      </c>
      <c r="J30" s="19" t="s">
        <v>188</v>
      </c>
      <c r="K30" s="19"/>
      <c r="L30" s="23" t="s">
        <v>87</v>
      </c>
      <c r="M30" s="31">
        <v>45646</v>
      </c>
      <c r="N30" s="23" t="s">
        <v>87</v>
      </c>
      <c r="O30" s="19"/>
    </row>
    <row r="31" spans="1:15" ht="43.5">
      <c r="A31" s="28" t="str">
        <f t="shared" si="0"/>
        <v>TC_CHATAAK_ORDER_DETAILS__PAGE_029</v>
      </c>
      <c r="B31" s="29" t="s">
        <v>1287</v>
      </c>
      <c r="C31" s="19" t="s">
        <v>1424</v>
      </c>
      <c r="D31" s="19" t="s">
        <v>1415</v>
      </c>
      <c r="E31" s="20" t="s">
        <v>1425</v>
      </c>
      <c r="F31" s="19" t="s">
        <v>1426</v>
      </c>
      <c r="G31" s="19" t="s">
        <v>1427</v>
      </c>
      <c r="H31" s="19"/>
      <c r="I31" s="19" t="s">
        <v>360</v>
      </c>
      <c r="J31" s="19" t="s">
        <v>188</v>
      </c>
      <c r="K31" s="19"/>
      <c r="L31" s="23" t="s">
        <v>87</v>
      </c>
      <c r="M31" s="31">
        <v>45646</v>
      </c>
      <c r="N31" s="23" t="s">
        <v>87</v>
      </c>
      <c r="O31" s="19"/>
    </row>
    <row r="32" spans="1:15" ht="43.5">
      <c r="A32" s="28" t="str">
        <f t="shared" si="0"/>
        <v>TC_CHATAAK_ORDER_DETAILS__PAGE_030</v>
      </c>
      <c r="B32" s="29" t="s">
        <v>1287</v>
      </c>
      <c r="C32" s="19" t="s">
        <v>1428</v>
      </c>
      <c r="D32" s="19" t="s">
        <v>1429</v>
      </c>
      <c r="E32" s="20" t="s">
        <v>1430</v>
      </c>
      <c r="F32" s="19" t="s">
        <v>1431</v>
      </c>
      <c r="G32" s="19" t="s">
        <v>1432</v>
      </c>
      <c r="H32" s="19"/>
      <c r="I32" s="19" t="s">
        <v>360</v>
      </c>
      <c r="J32" s="19" t="s">
        <v>188</v>
      </c>
      <c r="K32" s="19"/>
      <c r="L32" s="23" t="s">
        <v>87</v>
      </c>
      <c r="M32" s="31">
        <v>45646</v>
      </c>
      <c r="N32" s="23" t="s">
        <v>87</v>
      </c>
      <c r="O32" s="19"/>
    </row>
    <row r="33" spans="1:15" ht="43.5">
      <c r="A33" s="28" t="str">
        <f t="shared" si="0"/>
        <v>TC_CHATAAK_ORDER_DETAILS__PAGE_031</v>
      </c>
      <c r="B33" s="29" t="s">
        <v>1287</v>
      </c>
      <c r="C33" s="19" t="s">
        <v>1433</v>
      </c>
      <c r="D33" s="19" t="s">
        <v>1434</v>
      </c>
      <c r="E33" s="20" t="s">
        <v>1435</v>
      </c>
      <c r="F33" s="19" t="s">
        <v>1397</v>
      </c>
      <c r="G33" s="19" t="s">
        <v>1436</v>
      </c>
      <c r="H33" s="19"/>
      <c r="I33" s="19" t="s">
        <v>243</v>
      </c>
      <c r="J33" s="19" t="s">
        <v>452</v>
      </c>
      <c r="K33" s="19"/>
      <c r="L33" s="23" t="s">
        <v>87</v>
      </c>
      <c r="M33" s="31">
        <v>45646</v>
      </c>
      <c r="N33" s="23" t="s">
        <v>87</v>
      </c>
      <c r="O33" s="19"/>
    </row>
    <row r="34" spans="1:15" ht="29.25">
      <c r="A34" s="28" t="str">
        <f t="shared" si="0"/>
        <v>TC_CHATAAK_ORDER_DETAILS__PAGE_032</v>
      </c>
      <c r="B34" s="29" t="s">
        <v>1287</v>
      </c>
      <c r="C34" s="19" t="s">
        <v>1437</v>
      </c>
      <c r="D34" s="19" t="s">
        <v>1438</v>
      </c>
      <c r="E34" s="20" t="s">
        <v>1439</v>
      </c>
      <c r="F34" s="19" t="s">
        <v>1440</v>
      </c>
      <c r="G34" s="19" t="s">
        <v>1441</v>
      </c>
      <c r="H34" s="19"/>
      <c r="I34" s="19" t="s">
        <v>360</v>
      </c>
      <c r="J34" s="19" t="s">
        <v>188</v>
      </c>
      <c r="K34" s="19"/>
      <c r="L34" s="23" t="s">
        <v>87</v>
      </c>
      <c r="M34" s="31">
        <v>45646</v>
      </c>
      <c r="N34" s="23" t="s">
        <v>87</v>
      </c>
      <c r="O34" s="19"/>
    </row>
    <row r="35" spans="1:15" ht="43.5">
      <c r="A35" s="28" t="str">
        <f t="shared" si="0"/>
        <v>TC_CHATAAK_ORDER_DETAILS__PAGE_033</v>
      </c>
      <c r="B35" s="29" t="s">
        <v>1287</v>
      </c>
      <c r="C35" s="19" t="s">
        <v>1442</v>
      </c>
      <c r="D35" s="19" t="s">
        <v>1443</v>
      </c>
      <c r="E35" s="20" t="s">
        <v>1444</v>
      </c>
      <c r="F35" s="19" t="s">
        <v>1445</v>
      </c>
      <c r="G35" s="19" t="s">
        <v>1446</v>
      </c>
      <c r="H35" s="19"/>
      <c r="I35" s="19" t="s">
        <v>243</v>
      </c>
      <c r="J35" s="19" t="s">
        <v>452</v>
      </c>
      <c r="K35" s="19"/>
      <c r="L35" s="23" t="s">
        <v>87</v>
      </c>
      <c r="M35" s="31">
        <v>45646</v>
      </c>
      <c r="N35" s="23" t="s">
        <v>87</v>
      </c>
      <c r="O35" s="19"/>
    </row>
    <row r="36" spans="1:15" ht="43.5">
      <c r="A36" s="28" t="str">
        <f t="shared" si="0"/>
        <v>TC_CHATAAK_ORDER_DETAILS__PAGE_034</v>
      </c>
      <c r="B36" s="29" t="s">
        <v>1287</v>
      </c>
      <c r="C36" s="19" t="s">
        <v>1447</v>
      </c>
      <c r="D36" s="19" t="s">
        <v>1448</v>
      </c>
      <c r="E36" s="20" t="s">
        <v>1449</v>
      </c>
      <c r="F36" s="19"/>
      <c r="G36" s="19" t="s">
        <v>1450</v>
      </c>
      <c r="H36" s="19"/>
      <c r="I36" s="19" t="s">
        <v>360</v>
      </c>
      <c r="J36" s="19" t="s">
        <v>188</v>
      </c>
      <c r="K36" s="19"/>
      <c r="L36" s="23" t="s">
        <v>87</v>
      </c>
      <c r="M36" s="31">
        <v>45646</v>
      </c>
      <c r="N36" s="23" t="s">
        <v>87</v>
      </c>
      <c r="O36" s="19"/>
    </row>
    <row r="37" spans="1:15" ht="87.75" customHeight="1">
      <c r="A37" s="28" t="str">
        <f t="shared" si="0"/>
        <v>TC_CHATAAK_ORDER_DETAILS__PAGE_035</v>
      </c>
      <c r="B37" s="42" t="s">
        <v>1287</v>
      </c>
      <c r="C37" s="52" t="s">
        <v>1451</v>
      </c>
      <c r="D37" s="52" t="s">
        <v>1452</v>
      </c>
      <c r="E37" s="66" t="s">
        <v>1453</v>
      </c>
      <c r="F37" s="52" t="s">
        <v>1454</v>
      </c>
      <c r="G37" s="66" t="s">
        <v>1455</v>
      </c>
      <c r="H37" s="52"/>
      <c r="I37" s="52" t="s">
        <v>243</v>
      </c>
      <c r="J37" s="52" t="s">
        <v>452</v>
      </c>
      <c r="K37" s="52"/>
      <c r="L37" s="44" t="s">
        <v>87</v>
      </c>
      <c r="M37" s="46">
        <v>45646</v>
      </c>
      <c r="N37" s="44" t="s">
        <v>87</v>
      </c>
      <c r="O37" s="52"/>
    </row>
    <row r="38" spans="1:15" ht="53.25" customHeight="1">
      <c r="A38" s="28" t="str">
        <f t="shared" si="0"/>
        <v>TC_CHATAAK_ORDER_DETAILS__PAGE_036</v>
      </c>
      <c r="B38" s="29" t="s">
        <v>1287</v>
      </c>
      <c r="C38" s="19" t="s">
        <v>1456</v>
      </c>
      <c r="D38" s="19" t="s">
        <v>1457</v>
      </c>
      <c r="E38" s="20" t="s">
        <v>1458</v>
      </c>
      <c r="F38" s="19" t="s">
        <v>1459</v>
      </c>
      <c r="G38" s="19" t="s">
        <v>1460</v>
      </c>
      <c r="H38" s="67"/>
      <c r="I38" s="67" t="s">
        <v>243</v>
      </c>
      <c r="J38" s="19" t="s">
        <v>452</v>
      </c>
      <c r="K38" s="94"/>
      <c r="L38" s="95" t="s">
        <v>87</v>
      </c>
      <c r="M38" s="96">
        <v>45646</v>
      </c>
      <c r="N38" s="23" t="s">
        <v>87</v>
      </c>
      <c r="O38" s="51"/>
    </row>
    <row r="39" spans="1:15" ht="15.75">
      <c r="A39" s="32"/>
      <c r="B39" s="47"/>
      <c r="E39" s="16"/>
      <c r="L39" s="13"/>
      <c r="M39" s="48"/>
      <c r="N39" s="13"/>
    </row>
    <row r="40" spans="1:15" ht="15.75">
      <c r="A40" s="32"/>
      <c r="B40" s="47"/>
      <c r="E40" s="16"/>
      <c r="L40" s="13"/>
      <c r="M40" s="48"/>
      <c r="N40" s="13"/>
    </row>
    <row r="41" spans="1:15" ht="15.75">
      <c r="A41" s="32"/>
      <c r="B41" s="47"/>
      <c r="E41" s="16"/>
      <c r="L41" s="13"/>
      <c r="M41" s="48"/>
      <c r="N41" s="13"/>
    </row>
    <row r="42" spans="1:15" ht="15.75">
      <c r="A42" s="32"/>
      <c r="B42" s="47"/>
      <c r="L42" s="13"/>
      <c r="M42" s="48"/>
      <c r="N42" s="13"/>
    </row>
    <row r="43" spans="1:15" ht="15.75">
      <c r="A43" s="32"/>
      <c r="B43" s="47"/>
      <c r="L43" s="13"/>
      <c r="M43" s="48"/>
      <c r="N43" s="13"/>
    </row>
    <row r="44" spans="1:15" ht="15.75">
      <c r="A44" s="32"/>
      <c r="B44" s="47"/>
      <c r="L44" s="13"/>
      <c r="M44" s="48"/>
      <c r="N44" s="13"/>
    </row>
    <row r="45" spans="1:15" ht="15.75">
      <c r="A45" s="32"/>
      <c r="B45" s="47"/>
      <c r="L45" s="13"/>
      <c r="M45" s="48"/>
      <c r="N45" s="13"/>
    </row>
    <row r="48" spans="1:15">
      <c r="E48" s="16"/>
    </row>
    <row r="49" spans="4:6">
      <c r="E49" s="16"/>
    </row>
    <row r="50" spans="4:6">
      <c r="E50" s="16"/>
    </row>
    <row r="51" spans="4:6">
      <c r="E51" s="16"/>
    </row>
    <row r="52" spans="4:6">
      <c r="E52" s="16"/>
    </row>
    <row r="53" spans="4:6">
      <c r="E53" s="16"/>
      <c r="F53" s="17"/>
    </row>
    <row r="54" spans="4:6">
      <c r="E54" s="16"/>
    </row>
    <row r="55" spans="4:6">
      <c r="E55" s="16"/>
    </row>
    <row r="58" spans="4:6">
      <c r="E58" s="16"/>
    </row>
    <row r="59" spans="4:6">
      <c r="E59" s="16"/>
    </row>
    <row r="60" spans="4:6">
      <c r="E60" s="16"/>
    </row>
    <row r="61" spans="4:6">
      <c r="E61" s="16"/>
    </row>
    <row r="62" spans="4:6">
      <c r="D62" s="17"/>
      <c r="E62" s="16"/>
      <c r="F62" s="17"/>
    </row>
    <row r="63" spans="4:6">
      <c r="E63" s="16"/>
    </row>
    <row r="64" spans="4:6">
      <c r="E64" s="16"/>
    </row>
  </sheetData>
  <conditionalFormatting sqref="K4:K18">
    <cfRule type="containsText" dxfId="47" priority="5" operator="containsText" text="NOT TESTED">
      <formula>NOT(ISERROR(SEARCH("NOT TESTED",K4)))</formula>
    </cfRule>
    <cfRule type="containsText" dxfId="46" priority="6" operator="containsText" text="BLOCKED">
      <formula>NOT(ISERROR(SEARCH("BLOCKED",K4)))</formula>
    </cfRule>
    <cfRule type="containsText" dxfId="45" priority="7" operator="containsText" text="FAIL">
      <formula>NOT(ISERROR(SEARCH("FAIL",K4)))</formula>
    </cfRule>
    <cfRule type="containsText" dxfId="44" priority="8" operator="containsText" text="PASS">
      <formula>NOT(ISERROR(SEARCH("PASS",K4)))</formula>
    </cfRule>
  </conditionalFormatting>
  <conditionalFormatting sqref="K3">
    <cfRule type="containsText" dxfId="43" priority="1" operator="containsText" text="NOT TESTED">
      <formula>NOT(ISERROR(SEARCH("NOT TESTED",K3)))</formula>
    </cfRule>
    <cfRule type="containsText" dxfId="42" priority="2" operator="containsText" text="BLOCKED">
      <formula>NOT(ISERROR(SEARCH("BLOCKED",K3)))</formula>
    </cfRule>
    <cfRule type="containsText" dxfId="41" priority="3" operator="containsText" text="FAIL">
      <formula>NOT(ISERROR(SEARCH("FAIL",K3)))</formula>
    </cfRule>
    <cfRule type="containsText" dxfId="40" priority="4" operator="containsText" text="PASS">
      <formula>NOT(ISERROR(SEARCH("PASS",K3)))</formula>
    </cfRule>
  </conditionalFormatting>
  <dataValidations count="3">
    <dataValidation type="list" allowBlank="1" showInputMessage="1" showErrorMessage="1" sqref="J41:J45 I1:I40" xr:uid="{CA00EFB4-34BD-434A-A8AD-FEF92D3FFF78}">
      <formula1>"P1,P2,P3,P4,P5"</formula1>
    </dataValidation>
    <dataValidation type="list" allowBlank="1" showInputMessage="1" showErrorMessage="1" sqref="J3:J45" xr:uid="{54628C96-42C1-482E-97D7-A1A88D34DFB3}">
      <formula1>"BLOCKER,CRITICAL,MAJOR,MEDIUM,LOW"</formula1>
    </dataValidation>
    <dataValidation type="list" allowBlank="1" showInputMessage="1" showErrorMessage="1" sqref="K3:K45" xr:uid="{7D383860-E205-41C0-A852-600957CF9F5C}">
      <formula1>"PASS, FAIL, Blocked, Not Tested"</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6CEC7-9F05-464E-823C-837ACA31EDDB}">
  <dimension ref="A1:O45"/>
  <sheetViews>
    <sheetView topLeftCell="F1" workbookViewId="0">
      <selection activeCell="L3" sqref="L3:N3"/>
    </sheetView>
  </sheetViews>
  <sheetFormatPr defaultRowHeight="72.75" customHeight="1"/>
  <cols>
    <col min="1" max="1" width="41.7109375" bestFit="1" customWidth="1"/>
    <col min="2" max="2" width="46.85546875" bestFit="1" customWidth="1"/>
    <col min="3" max="3" width="68.42578125" bestFit="1" customWidth="1"/>
    <col min="4" max="4" width="46.5703125" bestFit="1" customWidth="1"/>
    <col min="5" max="5" width="33.42578125" customWidth="1"/>
    <col min="6" max="6" width="68.42578125" bestFit="1" customWidth="1"/>
    <col min="7" max="7" width="103.28515625" bestFit="1" customWidth="1"/>
    <col min="8" max="8" width="13.140625" bestFit="1" customWidth="1"/>
    <col min="9" max="9" width="8.140625" bestFit="1" customWidth="1"/>
    <col min="10" max="10" width="8.85546875" bestFit="1" customWidth="1"/>
    <col min="11" max="11" width="7" bestFit="1" customWidth="1"/>
    <col min="12" max="12" width="11.28515625" bestFit="1" customWidth="1"/>
    <col min="13" max="13" width="11.140625" bestFit="1" customWidth="1"/>
    <col min="14" max="14" width="12" bestFit="1" customWidth="1"/>
    <col min="15" max="15" width="12.7109375" bestFit="1" customWidth="1"/>
  </cols>
  <sheetData>
    <row r="1" spans="1:15" ht="23.25" customHeight="1">
      <c r="A1" s="92" t="s">
        <v>66</v>
      </c>
      <c r="B1" s="92" t="s">
        <v>67</v>
      </c>
      <c r="C1" s="92" t="s">
        <v>68</v>
      </c>
      <c r="D1" s="92" t="s">
        <v>69</v>
      </c>
      <c r="E1" s="92" t="s">
        <v>70</v>
      </c>
      <c r="F1" s="92" t="s">
        <v>71</v>
      </c>
      <c r="G1" s="92" t="s">
        <v>72</v>
      </c>
      <c r="H1" s="92" t="s">
        <v>73</v>
      </c>
      <c r="I1" s="92" t="s">
        <v>24</v>
      </c>
      <c r="J1" s="92" t="s">
        <v>74</v>
      </c>
      <c r="K1" s="92" t="s">
        <v>75</v>
      </c>
      <c r="L1" s="92" t="s">
        <v>76</v>
      </c>
      <c r="M1" s="92" t="s">
        <v>26</v>
      </c>
      <c r="N1" s="92" t="s">
        <v>77</v>
      </c>
      <c r="O1" s="92" t="s">
        <v>169</v>
      </c>
    </row>
    <row r="2" spans="1:15" ht="72.75" customHeight="1">
      <c r="A2" s="99" t="str">
        <f>HYPERLINK("#'Test Scenarios'!A1", "&lt;&lt;TEST SCENARIOS")</f>
        <v>&lt;&lt;TEST SCENARIOS</v>
      </c>
      <c r="B2" s="100"/>
      <c r="C2" s="101"/>
      <c r="D2" s="101"/>
      <c r="E2" s="101"/>
      <c r="F2" s="101"/>
      <c r="G2" s="101"/>
      <c r="H2" s="101"/>
      <c r="I2" s="101"/>
      <c r="J2" s="101"/>
      <c r="K2" s="101"/>
      <c r="L2" s="101"/>
      <c r="M2" s="28"/>
      <c r="N2" s="23"/>
      <c r="O2" s="19"/>
    </row>
    <row r="3" spans="1:15" ht="72.75" customHeight="1">
      <c r="A3" s="28" t="str">
        <f>"TC_CHATAAK_STORE_SELECTOR_" &amp; TEXT(ROW(A1), "000")</f>
        <v>TC_CHATAAK_STORE_SELECTOR_001</v>
      </c>
      <c r="B3" s="29" t="s">
        <v>1461</v>
      </c>
      <c r="C3" s="19" t="s">
        <v>1462</v>
      </c>
      <c r="D3" s="19" t="s">
        <v>1463</v>
      </c>
      <c r="E3" s="20" t="s">
        <v>1464</v>
      </c>
      <c r="F3" s="19" t="s">
        <v>621</v>
      </c>
      <c r="G3" s="19" t="s">
        <v>1465</v>
      </c>
      <c r="H3" s="19"/>
      <c r="I3" s="19" t="s">
        <v>360</v>
      </c>
      <c r="J3" s="19" t="s">
        <v>188</v>
      </c>
      <c r="K3" s="23"/>
      <c r="L3" s="23" t="s">
        <v>87</v>
      </c>
      <c r="M3" s="98">
        <v>45646</v>
      </c>
      <c r="N3" s="23" t="s">
        <v>87</v>
      </c>
      <c r="O3" s="19"/>
    </row>
    <row r="4" spans="1:15" ht="72.75" customHeight="1">
      <c r="A4" s="28" t="str">
        <f t="shared" ref="A4:A45" si="0">"TC_CHATAAK_STORE_SELECTOR_" &amp; TEXT(ROW(A2), "000")</f>
        <v>TC_CHATAAK_STORE_SELECTOR_002</v>
      </c>
      <c r="B4" s="29" t="s">
        <v>1461</v>
      </c>
      <c r="C4" s="19" t="s">
        <v>1466</v>
      </c>
      <c r="D4" s="19" t="s">
        <v>1467</v>
      </c>
      <c r="E4" s="20" t="s">
        <v>1468</v>
      </c>
      <c r="F4" s="19" t="s">
        <v>1469</v>
      </c>
      <c r="G4" s="19" t="s">
        <v>1470</v>
      </c>
      <c r="H4" s="19"/>
      <c r="I4" s="19" t="s">
        <v>360</v>
      </c>
      <c r="J4" s="19" t="s">
        <v>188</v>
      </c>
      <c r="K4" s="23"/>
      <c r="L4" s="23" t="s">
        <v>87</v>
      </c>
      <c r="M4" s="98">
        <v>45646</v>
      </c>
      <c r="N4" s="23" t="s">
        <v>87</v>
      </c>
      <c r="O4" s="19"/>
    </row>
    <row r="5" spans="1:15" ht="72.75" customHeight="1">
      <c r="A5" s="28" t="str">
        <f t="shared" si="0"/>
        <v>TC_CHATAAK_STORE_SELECTOR_003</v>
      </c>
      <c r="B5" s="29" t="s">
        <v>1461</v>
      </c>
      <c r="C5" s="19" t="s">
        <v>1471</v>
      </c>
      <c r="D5" s="19" t="s">
        <v>1472</v>
      </c>
      <c r="E5" s="20" t="s">
        <v>1473</v>
      </c>
      <c r="F5" s="19" t="s">
        <v>1474</v>
      </c>
      <c r="G5" s="19" t="s">
        <v>1475</v>
      </c>
      <c r="H5" s="20"/>
      <c r="I5" s="19" t="s">
        <v>360</v>
      </c>
      <c r="J5" s="19" t="s">
        <v>188</v>
      </c>
      <c r="K5" s="23"/>
      <c r="L5" s="23" t="s">
        <v>87</v>
      </c>
      <c r="M5" s="98">
        <v>45646</v>
      </c>
      <c r="N5" s="23" t="s">
        <v>87</v>
      </c>
      <c r="O5" s="19"/>
    </row>
    <row r="6" spans="1:15" ht="72.75" customHeight="1">
      <c r="A6" s="28" t="str">
        <f t="shared" si="0"/>
        <v>TC_CHATAAK_STORE_SELECTOR_004</v>
      </c>
      <c r="B6" s="29" t="s">
        <v>1461</v>
      </c>
      <c r="C6" s="19" t="s">
        <v>1476</v>
      </c>
      <c r="D6" s="19" t="s">
        <v>1477</v>
      </c>
      <c r="E6" s="20" t="s">
        <v>1478</v>
      </c>
      <c r="F6" s="19" t="s">
        <v>1479</v>
      </c>
      <c r="G6" s="19" t="s">
        <v>1480</v>
      </c>
      <c r="H6" s="19"/>
      <c r="I6" s="19" t="s">
        <v>243</v>
      </c>
      <c r="J6" s="19" t="s">
        <v>452</v>
      </c>
      <c r="K6" s="23"/>
      <c r="L6" s="23" t="s">
        <v>87</v>
      </c>
      <c r="M6" s="98">
        <v>45646</v>
      </c>
      <c r="N6" s="23" t="s">
        <v>87</v>
      </c>
      <c r="O6" s="53"/>
    </row>
    <row r="7" spans="1:15" ht="72.75" customHeight="1">
      <c r="A7" s="28" t="str">
        <f t="shared" si="0"/>
        <v>TC_CHATAAK_STORE_SELECTOR_005</v>
      </c>
      <c r="B7" s="29" t="s">
        <v>1461</v>
      </c>
      <c r="C7" s="19" t="s">
        <v>1481</v>
      </c>
      <c r="D7" s="19" t="s">
        <v>1482</v>
      </c>
      <c r="E7" s="20" t="s">
        <v>1483</v>
      </c>
      <c r="F7" s="19" t="s">
        <v>1484</v>
      </c>
      <c r="G7" s="19" t="s">
        <v>1485</v>
      </c>
      <c r="H7" s="19"/>
      <c r="I7" s="19" t="s">
        <v>360</v>
      </c>
      <c r="J7" s="19" t="s">
        <v>188</v>
      </c>
      <c r="K7" s="23"/>
      <c r="L7" s="23" t="s">
        <v>87</v>
      </c>
      <c r="M7" s="98">
        <v>45646</v>
      </c>
      <c r="N7" s="23" t="s">
        <v>87</v>
      </c>
      <c r="O7" s="53"/>
    </row>
    <row r="8" spans="1:15" ht="72.75" customHeight="1">
      <c r="A8" s="28" t="str">
        <f t="shared" si="0"/>
        <v>TC_CHATAAK_STORE_SELECTOR_006</v>
      </c>
      <c r="B8" s="29" t="s">
        <v>1461</v>
      </c>
      <c r="C8" s="19" t="s">
        <v>1486</v>
      </c>
      <c r="D8" s="19" t="s">
        <v>1487</v>
      </c>
      <c r="E8" s="20" t="s">
        <v>1488</v>
      </c>
      <c r="F8" s="19" t="s">
        <v>1489</v>
      </c>
      <c r="G8" s="19" t="s">
        <v>1490</v>
      </c>
      <c r="H8" s="21"/>
      <c r="I8" s="19" t="s">
        <v>243</v>
      </c>
      <c r="J8" s="19" t="s">
        <v>188</v>
      </c>
      <c r="K8" s="23"/>
      <c r="L8" s="23" t="s">
        <v>87</v>
      </c>
      <c r="M8" s="98">
        <v>45646</v>
      </c>
      <c r="N8" s="23" t="s">
        <v>87</v>
      </c>
      <c r="O8" s="19"/>
    </row>
    <row r="9" spans="1:15" ht="72.75" customHeight="1">
      <c r="A9" s="28" t="str">
        <f t="shared" si="0"/>
        <v>TC_CHATAAK_STORE_SELECTOR_007</v>
      </c>
      <c r="B9" s="29" t="s">
        <v>1461</v>
      </c>
      <c r="C9" s="19" t="s">
        <v>1491</v>
      </c>
      <c r="D9" s="19" t="s">
        <v>1492</v>
      </c>
      <c r="E9" s="20" t="s">
        <v>1493</v>
      </c>
      <c r="F9" s="19" t="s">
        <v>1494</v>
      </c>
      <c r="G9" s="102" t="s">
        <v>1495</v>
      </c>
      <c r="H9" s="20"/>
      <c r="I9" s="19" t="s">
        <v>243</v>
      </c>
      <c r="J9" s="19" t="s">
        <v>188</v>
      </c>
      <c r="K9" s="23"/>
      <c r="L9" s="23" t="s">
        <v>87</v>
      </c>
      <c r="M9" s="98">
        <v>45646</v>
      </c>
      <c r="N9" s="23" t="s">
        <v>87</v>
      </c>
      <c r="O9" s="19"/>
    </row>
    <row r="10" spans="1:15" ht="72.75" customHeight="1">
      <c r="A10" s="28" t="str">
        <f t="shared" si="0"/>
        <v>TC_CHATAAK_STORE_SELECTOR_008</v>
      </c>
      <c r="B10" s="29" t="s">
        <v>1461</v>
      </c>
      <c r="C10" s="19" t="s">
        <v>1496</v>
      </c>
      <c r="D10" s="19" t="s">
        <v>1497</v>
      </c>
      <c r="E10" s="20" t="s">
        <v>1498</v>
      </c>
      <c r="F10" s="19" t="s">
        <v>621</v>
      </c>
      <c r="G10" s="19" t="s">
        <v>1499</v>
      </c>
      <c r="H10" s="21"/>
      <c r="I10" s="19" t="s">
        <v>360</v>
      </c>
      <c r="J10" s="19" t="s">
        <v>188</v>
      </c>
      <c r="K10" s="23"/>
      <c r="L10" s="23" t="s">
        <v>87</v>
      </c>
      <c r="M10" s="98">
        <v>45646</v>
      </c>
      <c r="N10" s="23" t="s">
        <v>87</v>
      </c>
      <c r="O10" s="53"/>
    </row>
    <row r="11" spans="1:15" ht="72.75" customHeight="1">
      <c r="A11" s="28" t="str">
        <f t="shared" si="0"/>
        <v>TC_CHATAAK_STORE_SELECTOR_009</v>
      </c>
      <c r="B11" s="29" t="s">
        <v>1461</v>
      </c>
      <c r="C11" s="19" t="s">
        <v>1500</v>
      </c>
      <c r="D11" s="19" t="s">
        <v>1501</v>
      </c>
      <c r="E11" s="20" t="s">
        <v>1502</v>
      </c>
      <c r="F11" s="19" t="s">
        <v>1503</v>
      </c>
      <c r="G11" s="19" t="s">
        <v>1504</v>
      </c>
      <c r="H11" s="21"/>
      <c r="I11" s="19" t="s">
        <v>360</v>
      </c>
      <c r="J11" s="19" t="s">
        <v>182</v>
      </c>
      <c r="K11" s="23"/>
      <c r="L11" s="23" t="s">
        <v>87</v>
      </c>
      <c r="M11" s="98">
        <v>45646</v>
      </c>
      <c r="N11" s="23" t="s">
        <v>87</v>
      </c>
      <c r="O11" s="53"/>
    </row>
    <row r="12" spans="1:15" ht="72.75" customHeight="1">
      <c r="A12" s="28" t="str">
        <f t="shared" si="0"/>
        <v>TC_CHATAAK_STORE_SELECTOR_010</v>
      </c>
      <c r="B12" s="29" t="s">
        <v>1461</v>
      </c>
      <c r="C12" s="19" t="s">
        <v>1505</v>
      </c>
      <c r="D12" s="19" t="s">
        <v>1506</v>
      </c>
      <c r="E12" s="20" t="s">
        <v>1507</v>
      </c>
      <c r="F12" s="19" t="s">
        <v>1508</v>
      </c>
      <c r="G12" s="19" t="s">
        <v>1509</v>
      </c>
      <c r="H12" s="133"/>
      <c r="I12" s="19" t="s">
        <v>243</v>
      </c>
      <c r="J12" s="19" t="s">
        <v>188</v>
      </c>
      <c r="K12" s="23"/>
      <c r="L12" s="23" t="s">
        <v>87</v>
      </c>
      <c r="M12" s="98">
        <v>45646</v>
      </c>
      <c r="N12" s="23" t="s">
        <v>87</v>
      </c>
      <c r="O12" s="19"/>
    </row>
    <row r="13" spans="1:15" ht="72.75" customHeight="1">
      <c r="A13" s="28" t="str">
        <f t="shared" si="0"/>
        <v>TC_CHATAAK_STORE_SELECTOR_011</v>
      </c>
      <c r="B13" s="29" t="s">
        <v>1461</v>
      </c>
      <c r="C13" s="19" t="s">
        <v>1510</v>
      </c>
      <c r="D13" s="19" t="s">
        <v>1511</v>
      </c>
      <c r="E13" s="20" t="s">
        <v>1512</v>
      </c>
      <c r="F13" s="19" t="s">
        <v>621</v>
      </c>
      <c r="G13" s="19" t="s">
        <v>1513</v>
      </c>
      <c r="H13" s="21"/>
      <c r="I13" s="19" t="s">
        <v>386</v>
      </c>
      <c r="J13" s="19" t="s">
        <v>452</v>
      </c>
      <c r="K13" s="23"/>
      <c r="L13" s="23" t="s">
        <v>87</v>
      </c>
      <c r="M13" s="98">
        <v>45646</v>
      </c>
      <c r="N13" s="23" t="s">
        <v>87</v>
      </c>
      <c r="O13" s="53"/>
    </row>
    <row r="14" spans="1:15" ht="72.75" customHeight="1">
      <c r="A14" s="28" t="str">
        <f t="shared" si="0"/>
        <v>TC_CHATAAK_STORE_SELECTOR_012</v>
      </c>
      <c r="B14" s="29" t="s">
        <v>1461</v>
      </c>
      <c r="C14" s="19" t="s">
        <v>1514</v>
      </c>
      <c r="D14" s="19" t="s">
        <v>1515</v>
      </c>
      <c r="E14" s="20" t="s">
        <v>1516</v>
      </c>
      <c r="F14" s="19" t="s">
        <v>1517</v>
      </c>
      <c r="G14" s="19" t="s">
        <v>1518</v>
      </c>
      <c r="H14" s="19"/>
      <c r="I14" s="19" t="s">
        <v>360</v>
      </c>
      <c r="J14" s="19" t="s">
        <v>182</v>
      </c>
      <c r="K14" s="23"/>
      <c r="L14" s="23" t="s">
        <v>87</v>
      </c>
      <c r="M14" s="98">
        <v>45646</v>
      </c>
      <c r="N14" s="23" t="s">
        <v>87</v>
      </c>
      <c r="O14" s="19"/>
    </row>
    <row r="15" spans="1:15" ht="72.75" customHeight="1">
      <c r="A15" s="28" t="str">
        <f t="shared" si="0"/>
        <v>TC_CHATAAK_STORE_SELECTOR_013</v>
      </c>
      <c r="B15" s="29" t="s">
        <v>1461</v>
      </c>
      <c r="C15" s="19" t="s">
        <v>1519</v>
      </c>
      <c r="D15" s="19" t="s">
        <v>1520</v>
      </c>
      <c r="E15" s="20" t="s">
        <v>1521</v>
      </c>
      <c r="F15" s="19" t="s">
        <v>1522</v>
      </c>
      <c r="G15" s="19" t="s">
        <v>1523</v>
      </c>
      <c r="H15" s="30"/>
      <c r="I15" s="19" t="s">
        <v>243</v>
      </c>
      <c r="J15" s="19" t="s">
        <v>452</v>
      </c>
      <c r="K15" s="23"/>
      <c r="L15" s="23" t="s">
        <v>87</v>
      </c>
      <c r="M15" s="98">
        <v>45646</v>
      </c>
      <c r="N15" s="23" t="s">
        <v>87</v>
      </c>
      <c r="O15" s="19"/>
    </row>
    <row r="16" spans="1:15" ht="72.75" customHeight="1">
      <c r="A16" s="28" t="str">
        <f t="shared" si="0"/>
        <v>TC_CHATAAK_STORE_SELECTOR_014</v>
      </c>
      <c r="B16" s="29" t="s">
        <v>1461</v>
      </c>
      <c r="C16" s="19" t="s">
        <v>1524</v>
      </c>
      <c r="D16" s="19" t="s">
        <v>1525</v>
      </c>
      <c r="E16" s="20" t="s">
        <v>1526</v>
      </c>
      <c r="F16" s="19" t="s">
        <v>1527</v>
      </c>
      <c r="G16" s="19" t="s">
        <v>1528</v>
      </c>
      <c r="H16" s="21"/>
      <c r="I16" s="19" t="s">
        <v>386</v>
      </c>
      <c r="J16" s="19" t="s">
        <v>452</v>
      </c>
      <c r="K16" s="23"/>
      <c r="L16" s="23" t="s">
        <v>87</v>
      </c>
      <c r="M16" s="98">
        <v>45646</v>
      </c>
      <c r="N16" s="23" t="s">
        <v>87</v>
      </c>
      <c r="O16" s="53"/>
    </row>
    <row r="17" spans="1:15" ht="72.75" customHeight="1">
      <c r="A17" s="28" t="str">
        <f t="shared" si="0"/>
        <v>TC_CHATAAK_STORE_SELECTOR_015</v>
      </c>
      <c r="B17" s="29" t="s">
        <v>1461</v>
      </c>
      <c r="C17" s="19" t="s">
        <v>1529</v>
      </c>
      <c r="D17" s="19" t="s">
        <v>1530</v>
      </c>
      <c r="E17" s="20" t="s">
        <v>1531</v>
      </c>
      <c r="F17" s="19" t="s">
        <v>621</v>
      </c>
      <c r="G17" s="19" t="s">
        <v>1532</v>
      </c>
      <c r="H17" s="61"/>
      <c r="I17" s="19" t="s">
        <v>243</v>
      </c>
      <c r="J17" s="19" t="s">
        <v>452</v>
      </c>
      <c r="K17" s="23"/>
      <c r="L17" s="23" t="s">
        <v>87</v>
      </c>
      <c r="M17" s="98">
        <v>45646</v>
      </c>
      <c r="N17" s="23" t="s">
        <v>87</v>
      </c>
      <c r="O17" s="19"/>
    </row>
    <row r="18" spans="1:15" ht="72.75" customHeight="1">
      <c r="A18" s="28" t="str">
        <f t="shared" si="0"/>
        <v>TC_CHATAAK_STORE_SELECTOR_016</v>
      </c>
      <c r="B18" s="29" t="s">
        <v>1461</v>
      </c>
      <c r="C18" s="19" t="s">
        <v>1533</v>
      </c>
      <c r="D18" s="19" t="s">
        <v>1534</v>
      </c>
      <c r="E18" s="20" t="s">
        <v>1535</v>
      </c>
      <c r="F18" s="19" t="s">
        <v>1536</v>
      </c>
      <c r="G18" s="19" t="s">
        <v>1537</v>
      </c>
      <c r="H18" s="19"/>
      <c r="I18" s="19" t="s">
        <v>243</v>
      </c>
      <c r="J18" s="19" t="s">
        <v>188</v>
      </c>
      <c r="K18" s="23"/>
      <c r="L18" s="23" t="s">
        <v>87</v>
      </c>
      <c r="M18" s="98">
        <v>45646</v>
      </c>
      <c r="N18" s="23" t="s">
        <v>87</v>
      </c>
      <c r="O18" s="19"/>
    </row>
    <row r="19" spans="1:15" ht="72.75" customHeight="1">
      <c r="A19" s="28" t="str">
        <f t="shared" si="0"/>
        <v>TC_CHATAAK_STORE_SELECTOR_017</v>
      </c>
      <c r="B19" s="29" t="s">
        <v>1461</v>
      </c>
      <c r="C19" s="19" t="s">
        <v>1538</v>
      </c>
      <c r="D19" s="19" t="s">
        <v>1539</v>
      </c>
      <c r="E19" s="20" t="s">
        <v>1540</v>
      </c>
      <c r="F19" s="19" t="s">
        <v>1541</v>
      </c>
      <c r="G19" s="19" t="s">
        <v>1542</v>
      </c>
      <c r="H19" s="19"/>
      <c r="I19" s="19" t="s">
        <v>243</v>
      </c>
      <c r="J19" s="19" t="s">
        <v>452</v>
      </c>
      <c r="K19" s="19"/>
      <c r="L19" s="23" t="s">
        <v>87</v>
      </c>
      <c r="M19" s="98">
        <v>45646</v>
      </c>
      <c r="N19" s="23" t="s">
        <v>87</v>
      </c>
      <c r="O19" s="19"/>
    </row>
    <row r="20" spans="1:15" ht="72.75" customHeight="1">
      <c r="A20" s="28" t="str">
        <f t="shared" si="0"/>
        <v>TC_CHATAAK_STORE_SELECTOR_018</v>
      </c>
      <c r="B20" s="29" t="s">
        <v>1461</v>
      </c>
      <c r="C20" s="19" t="s">
        <v>1543</v>
      </c>
      <c r="D20" s="19" t="s">
        <v>1544</v>
      </c>
      <c r="E20" s="20" t="s">
        <v>1545</v>
      </c>
      <c r="F20" s="19" t="s">
        <v>1546</v>
      </c>
      <c r="G20" s="19" t="s">
        <v>1547</v>
      </c>
      <c r="H20" s="19"/>
      <c r="I20" s="19" t="s">
        <v>386</v>
      </c>
      <c r="J20" s="19" t="s">
        <v>452</v>
      </c>
      <c r="K20" s="19"/>
      <c r="L20" s="23" t="s">
        <v>87</v>
      </c>
      <c r="M20" s="98">
        <v>45646</v>
      </c>
      <c r="N20" s="23" t="s">
        <v>87</v>
      </c>
      <c r="O20" s="19"/>
    </row>
    <row r="21" spans="1:15" ht="72.75" customHeight="1">
      <c r="A21" s="28" t="str">
        <f t="shared" si="0"/>
        <v>TC_CHATAAK_STORE_SELECTOR_019</v>
      </c>
      <c r="B21" s="29" t="s">
        <v>1461</v>
      </c>
      <c r="C21" s="19" t="s">
        <v>1548</v>
      </c>
      <c r="D21" s="19" t="s">
        <v>1549</v>
      </c>
      <c r="E21" s="20" t="s">
        <v>1550</v>
      </c>
      <c r="F21" s="19" t="s">
        <v>1503</v>
      </c>
      <c r="G21" s="19" t="s">
        <v>1551</v>
      </c>
      <c r="H21" s="19"/>
      <c r="I21" s="19" t="s">
        <v>360</v>
      </c>
      <c r="J21" s="19" t="s">
        <v>182</v>
      </c>
      <c r="K21" s="19"/>
      <c r="L21" s="23" t="s">
        <v>87</v>
      </c>
      <c r="M21" s="98">
        <v>45646</v>
      </c>
      <c r="N21" s="23" t="s">
        <v>87</v>
      </c>
      <c r="O21" s="19"/>
    </row>
    <row r="22" spans="1:15" ht="72.75" customHeight="1">
      <c r="A22" s="28" t="str">
        <f t="shared" si="0"/>
        <v>TC_CHATAAK_STORE_SELECTOR_020</v>
      </c>
      <c r="B22" s="29" t="s">
        <v>1461</v>
      </c>
      <c r="C22" s="19" t="s">
        <v>1552</v>
      </c>
      <c r="D22" s="19" t="s">
        <v>1553</v>
      </c>
      <c r="E22" s="20" t="s">
        <v>1554</v>
      </c>
      <c r="F22" s="19" t="s">
        <v>1555</v>
      </c>
      <c r="G22" s="19" t="s">
        <v>1556</v>
      </c>
      <c r="H22" s="19"/>
      <c r="I22" s="19" t="s">
        <v>243</v>
      </c>
      <c r="J22" s="19" t="s">
        <v>452</v>
      </c>
      <c r="K22" s="19"/>
      <c r="L22" s="23" t="s">
        <v>87</v>
      </c>
      <c r="M22" s="98">
        <v>45646</v>
      </c>
      <c r="N22" s="23" t="s">
        <v>87</v>
      </c>
      <c r="O22" s="19"/>
    </row>
    <row r="23" spans="1:15" ht="72.75" customHeight="1">
      <c r="A23" s="28" t="str">
        <f t="shared" si="0"/>
        <v>TC_CHATAAK_STORE_SELECTOR_021</v>
      </c>
      <c r="B23" s="29" t="s">
        <v>1461</v>
      </c>
      <c r="C23" s="19" t="s">
        <v>1557</v>
      </c>
      <c r="D23" s="19" t="s">
        <v>1558</v>
      </c>
      <c r="E23" s="20" t="s">
        <v>1559</v>
      </c>
      <c r="F23" s="19" t="s">
        <v>1560</v>
      </c>
      <c r="G23" s="19" t="s">
        <v>1561</v>
      </c>
      <c r="H23" s="19"/>
      <c r="I23" s="19" t="s">
        <v>243</v>
      </c>
      <c r="J23" s="19" t="s">
        <v>452</v>
      </c>
      <c r="K23" s="19"/>
      <c r="L23" s="23" t="s">
        <v>87</v>
      </c>
      <c r="M23" s="98">
        <v>45646</v>
      </c>
      <c r="N23" s="23" t="s">
        <v>87</v>
      </c>
      <c r="O23" s="19"/>
    </row>
    <row r="24" spans="1:15" ht="72.75" customHeight="1">
      <c r="A24" s="28" t="str">
        <f t="shared" si="0"/>
        <v>TC_CHATAAK_STORE_SELECTOR_022</v>
      </c>
      <c r="B24" s="29" t="s">
        <v>1461</v>
      </c>
      <c r="C24" s="19" t="s">
        <v>1562</v>
      </c>
      <c r="D24" s="19" t="s">
        <v>1563</v>
      </c>
      <c r="E24" s="20" t="s">
        <v>1564</v>
      </c>
      <c r="F24" s="19" t="s">
        <v>1565</v>
      </c>
      <c r="G24" s="19" t="s">
        <v>1566</v>
      </c>
      <c r="H24" s="19"/>
      <c r="I24" s="19" t="s">
        <v>243</v>
      </c>
      <c r="J24" s="19" t="s">
        <v>452</v>
      </c>
      <c r="K24" s="19"/>
      <c r="L24" s="23" t="s">
        <v>87</v>
      </c>
      <c r="M24" s="98">
        <v>45646</v>
      </c>
      <c r="N24" s="23" t="s">
        <v>87</v>
      </c>
      <c r="O24" s="19"/>
    </row>
    <row r="25" spans="1:15" ht="72.75" customHeight="1">
      <c r="A25" s="28" t="str">
        <f t="shared" si="0"/>
        <v>TC_CHATAAK_STORE_SELECTOR_023</v>
      </c>
      <c r="B25" s="29" t="s">
        <v>1461</v>
      </c>
      <c r="C25" s="19" t="s">
        <v>1567</v>
      </c>
      <c r="D25" s="19" t="s">
        <v>1568</v>
      </c>
      <c r="E25" s="20" t="s">
        <v>1569</v>
      </c>
      <c r="F25" s="19" t="s">
        <v>621</v>
      </c>
      <c r="G25" s="19" t="s">
        <v>1570</v>
      </c>
      <c r="H25" s="19"/>
      <c r="I25" s="19" t="s">
        <v>360</v>
      </c>
      <c r="J25" s="19" t="s">
        <v>188</v>
      </c>
      <c r="K25" s="19"/>
      <c r="L25" s="23" t="s">
        <v>87</v>
      </c>
      <c r="M25" s="98">
        <v>45646</v>
      </c>
      <c r="N25" s="23" t="s">
        <v>87</v>
      </c>
      <c r="O25" s="19"/>
    </row>
    <row r="26" spans="1:15" ht="72.75" customHeight="1">
      <c r="A26" s="28" t="str">
        <f t="shared" si="0"/>
        <v>TC_CHATAAK_STORE_SELECTOR_024</v>
      </c>
      <c r="B26" s="29" t="s">
        <v>1461</v>
      </c>
      <c r="C26" s="19" t="s">
        <v>1571</v>
      </c>
      <c r="D26" s="19" t="s">
        <v>1572</v>
      </c>
      <c r="E26" s="20" t="s">
        <v>1573</v>
      </c>
      <c r="F26" s="19" t="s">
        <v>1574</v>
      </c>
      <c r="G26" s="19" t="s">
        <v>1575</v>
      </c>
      <c r="H26" s="19"/>
      <c r="I26" s="19" t="s">
        <v>360</v>
      </c>
      <c r="J26" s="19" t="s">
        <v>182</v>
      </c>
      <c r="K26" s="19"/>
      <c r="L26" s="23" t="s">
        <v>87</v>
      </c>
      <c r="M26" s="98">
        <v>45646</v>
      </c>
      <c r="N26" s="23" t="s">
        <v>87</v>
      </c>
      <c r="O26" s="19"/>
    </row>
    <row r="27" spans="1:15" ht="72.75" customHeight="1">
      <c r="A27" s="28" t="str">
        <f t="shared" si="0"/>
        <v>TC_CHATAAK_STORE_SELECTOR_025</v>
      </c>
      <c r="B27" s="29" t="s">
        <v>1461</v>
      </c>
      <c r="C27" s="19" t="s">
        <v>1576</v>
      </c>
      <c r="D27" s="19" t="s">
        <v>1577</v>
      </c>
      <c r="E27" s="20" t="s">
        <v>1578</v>
      </c>
      <c r="F27" s="19" t="s">
        <v>1579</v>
      </c>
      <c r="G27" s="19" t="s">
        <v>1580</v>
      </c>
      <c r="H27" s="19"/>
      <c r="I27" s="19" t="s">
        <v>360</v>
      </c>
      <c r="J27" s="19" t="s">
        <v>188</v>
      </c>
      <c r="K27" s="19"/>
      <c r="L27" s="23" t="s">
        <v>87</v>
      </c>
      <c r="M27" s="98">
        <v>45646</v>
      </c>
      <c r="N27" s="23" t="s">
        <v>87</v>
      </c>
      <c r="O27" s="19"/>
    </row>
    <row r="28" spans="1:15" ht="72.75" customHeight="1">
      <c r="A28" s="28" t="str">
        <f t="shared" si="0"/>
        <v>TC_CHATAAK_STORE_SELECTOR_026</v>
      </c>
      <c r="B28" s="29" t="s">
        <v>1461</v>
      </c>
      <c r="C28" s="19" t="s">
        <v>1581</v>
      </c>
      <c r="D28" s="19" t="s">
        <v>1582</v>
      </c>
      <c r="E28" s="20" t="s">
        <v>1583</v>
      </c>
      <c r="F28" s="19" t="s">
        <v>1584</v>
      </c>
      <c r="G28" s="19" t="s">
        <v>1585</v>
      </c>
      <c r="H28" s="19"/>
      <c r="I28" s="19" t="s">
        <v>243</v>
      </c>
      <c r="J28" s="19" t="s">
        <v>452</v>
      </c>
      <c r="K28" s="19"/>
      <c r="L28" s="23" t="s">
        <v>87</v>
      </c>
      <c r="M28" s="98">
        <v>45646</v>
      </c>
      <c r="N28" s="23" t="s">
        <v>87</v>
      </c>
      <c r="O28" s="19"/>
    </row>
    <row r="29" spans="1:15" ht="72.75" customHeight="1">
      <c r="A29" s="28" t="str">
        <f t="shared" si="0"/>
        <v>TC_CHATAAK_STORE_SELECTOR_027</v>
      </c>
      <c r="B29" s="29" t="s">
        <v>1461</v>
      </c>
      <c r="C29" s="19" t="s">
        <v>1586</v>
      </c>
      <c r="D29" s="19" t="s">
        <v>1587</v>
      </c>
      <c r="E29" s="20" t="s">
        <v>1588</v>
      </c>
      <c r="F29" s="19" t="s">
        <v>1589</v>
      </c>
      <c r="G29" s="19" t="s">
        <v>1590</v>
      </c>
      <c r="H29" s="19"/>
      <c r="I29" s="19" t="s">
        <v>360</v>
      </c>
      <c r="J29" s="19" t="s">
        <v>188</v>
      </c>
      <c r="K29" s="19"/>
      <c r="L29" s="23" t="s">
        <v>87</v>
      </c>
      <c r="M29" s="98">
        <v>45646</v>
      </c>
      <c r="N29" s="23" t="s">
        <v>87</v>
      </c>
      <c r="O29" s="19"/>
    </row>
    <row r="30" spans="1:15" ht="72.75" customHeight="1">
      <c r="A30" s="28" t="str">
        <f t="shared" si="0"/>
        <v>TC_CHATAAK_STORE_SELECTOR_028</v>
      </c>
      <c r="B30" s="29" t="s">
        <v>1461</v>
      </c>
      <c r="C30" s="19" t="s">
        <v>1591</v>
      </c>
      <c r="D30" s="19" t="s">
        <v>1592</v>
      </c>
      <c r="E30" s="20" t="s">
        <v>1593</v>
      </c>
      <c r="F30" s="19" t="s">
        <v>1594</v>
      </c>
      <c r="G30" s="19" t="s">
        <v>1595</v>
      </c>
      <c r="H30" s="19"/>
      <c r="I30" s="19" t="s">
        <v>243</v>
      </c>
      <c r="J30" s="19" t="s">
        <v>452</v>
      </c>
      <c r="K30" s="19"/>
      <c r="L30" s="23" t="s">
        <v>87</v>
      </c>
      <c r="M30" s="98">
        <v>45646</v>
      </c>
      <c r="N30" s="23" t="s">
        <v>87</v>
      </c>
      <c r="O30" s="19"/>
    </row>
    <row r="31" spans="1:15" ht="72.75" customHeight="1">
      <c r="A31" s="28" t="str">
        <f t="shared" si="0"/>
        <v>TC_CHATAAK_STORE_SELECTOR_029</v>
      </c>
      <c r="B31" s="29" t="s">
        <v>1461</v>
      </c>
      <c r="C31" s="19" t="s">
        <v>1596</v>
      </c>
      <c r="D31" s="19" t="s">
        <v>1597</v>
      </c>
      <c r="E31" s="20" t="s">
        <v>1598</v>
      </c>
      <c r="F31" s="19" t="s">
        <v>1579</v>
      </c>
      <c r="G31" s="19" t="s">
        <v>1599</v>
      </c>
      <c r="H31" s="19"/>
      <c r="I31" s="19" t="s">
        <v>360</v>
      </c>
      <c r="J31" s="19" t="s">
        <v>188</v>
      </c>
      <c r="K31" s="19"/>
      <c r="L31" s="23" t="s">
        <v>87</v>
      </c>
      <c r="M31" s="98">
        <v>45646</v>
      </c>
      <c r="N31" s="23" t="s">
        <v>87</v>
      </c>
      <c r="O31" s="19"/>
    </row>
    <row r="32" spans="1:15" ht="72.75" customHeight="1">
      <c r="A32" s="28" t="str">
        <f t="shared" si="0"/>
        <v>TC_CHATAAK_STORE_SELECTOR_030</v>
      </c>
      <c r="B32" s="29" t="s">
        <v>1461</v>
      </c>
      <c r="C32" s="19" t="s">
        <v>1600</v>
      </c>
      <c r="D32" s="19" t="s">
        <v>1601</v>
      </c>
      <c r="E32" s="20" t="s">
        <v>1602</v>
      </c>
      <c r="F32" s="20" t="s">
        <v>1603</v>
      </c>
      <c r="G32" s="19" t="s">
        <v>1604</v>
      </c>
      <c r="H32" s="19"/>
      <c r="I32" s="19" t="s">
        <v>360</v>
      </c>
      <c r="J32" s="19" t="s">
        <v>188</v>
      </c>
      <c r="K32" s="19"/>
      <c r="L32" s="23" t="s">
        <v>87</v>
      </c>
      <c r="M32" s="98">
        <v>45646</v>
      </c>
      <c r="N32" s="23" t="s">
        <v>87</v>
      </c>
      <c r="O32" s="19"/>
    </row>
    <row r="33" spans="1:15" ht="72.75" customHeight="1">
      <c r="A33" s="28" t="str">
        <f t="shared" si="0"/>
        <v>TC_CHATAAK_STORE_SELECTOR_031</v>
      </c>
      <c r="B33" s="29" t="s">
        <v>1461</v>
      </c>
      <c r="C33" s="19" t="s">
        <v>1605</v>
      </c>
      <c r="D33" s="19" t="s">
        <v>1606</v>
      </c>
      <c r="E33" s="20" t="s">
        <v>1607</v>
      </c>
      <c r="F33" s="19" t="s">
        <v>1608</v>
      </c>
      <c r="G33" s="19" t="s">
        <v>1609</v>
      </c>
      <c r="H33" s="19"/>
      <c r="I33" s="19" t="s">
        <v>243</v>
      </c>
      <c r="J33" s="19" t="s">
        <v>452</v>
      </c>
      <c r="K33" s="19"/>
      <c r="L33" s="23" t="s">
        <v>87</v>
      </c>
      <c r="M33" s="98">
        <v>45646</v>
      </c>
      <c r="N33" s="23" t="s">
        <v>87</v>
      </c>
      <c r="O33" s="19"/>
    </row>
    <row r="34" spans="1:15" ht="72.75" customHeight="1">
      <c r="A34" s="28" t="str">
        <f t="shared" si="0"/>
        <v>TC_CHATAAK_STORE_SELECTOR_032</v>
      </c>
      <c r="B34" s="29" t="s">
        <v>1461</v>
      </c>
      <c r="C34" s="19" t="s">
        <v>1610</v>
      </c>
      <c r="D34" s="19" t="s">
        <v>1611</v>
      </c>
      <c r="E34" s="20" t="s">
        <v>1612</v>
      </c>
      <c r="F34" s="19" t="s">
        <v>1613</v>
      </c>
      <c r="G34" s="19" t="s">
        <v>1614</v>
      </c>
      <c r="H34" s="19"/>
      <c r="I34" s="19" t="s">
        <v>360</v>
      </c>
      <c r="J34" s="19" t="s">
        <v>182</v>
      </c>
      <c r="K34" s="19"/>
      <c r="L34" s="23" t="s">
        <v>87</v>
      </c>
      <c r="M34" s="98">
        <v>45646</v>
      </c>
      <c r="N34" s="23" t="s">
        <v>87</v>
      </c>
      <c r="O34" s="19"/>
    </row>
    <row r="35" spans="1:15" ht="72.75" customHeight="1">
      <c r="A35" s="28" t="str">
        <f t="shared" si="0"/>
        <v>TC_CHATAAK_STORE_SELECTOR_033</v>
      </c>
      <c r="B35" s="29" t="s">
        <v>1461</v>
      </c>
      <c r="C35" s="19" t="s">
        <v>1615</v>
      </c>
      <c r="D35" s="19" t="s">
        <v>1616</v>
      </c>
      <c r="E35" s="20" t="s">
        <v>1617</v>
      </c>
      <c r="F35" s="19" t="s">
        <v>1618</v>
      </c>
      <c r="G35" s="19" t="s">
        <v>1619</v>
      </c>
      <c r="H35" s="19"/>
      <c r="I35" s="19" t="s">
        <v>243</v>
      </c>
      <c r="J35" s="19" t="s">
        <v>188</v>
      </c>
      <c r="K35" s="19"/>
      <c r="L35" s="23" t="s">
        <v>87</v>
      </c>
      <c r="M35" s="98">
        <v>45646</v>
      </c>
      <c r="N35" s="23" t="s">
        <v>87</v>
      </c>
      <c r="O35" s="19"/>
    </row>
    <row r="36" spans="1:15" ht="72.75" customHeight="1">
      <c r="A36" s="28" t="str">
        <f t="shared" si="0"/>
        <v>TC_CHATAAK_STORE_SELECTOR_034</v>
      </c>
      <c r="B36" s="29" t="s">
        <v>1461</v>
      </c>
      <c r="C36" s="19" t="s">
        <v>1620</v>
      </c>
      <c r="D36" s="19" t="s">
        <v>1621</v>
      </c>
      <c r="E36" s="20" t="s">
        <v>1622</v>
      </c>
      <c r="F36" s="19" t="s">
        <v>1623</v>
      </c>
      <c r="G36" s="19" t="s">
        <v>1624</v>
      </c>
      <c r="H36" s="19"/>
      <c r="I36" s="19" t="s">
        <v>360</v>
      </c>
      <c r="J36" s="19" t="s">
        <v>182</v>
      </c>
      <c r="K36" s="19"/>
      <c r="L36" s="23" t="s">
        <v>87</v>
      </c>
      <c r="M36" s="98">
        <v>45646</v>
      </c>
      <c r="N36" s="23" t="s">
        <v>87</v>
      </c>
      <c r="O36" s="19"/>
    </row>
    <row r="37" spans="1:15" ht="72.75" customHeight="1">
      <c r="A37" s="28" t="str">
        <f t="shared" si="0"/>
        <v>TC_CHATAAK_STORE_SELECTOR_035</v>
      </c>
      <c r="B37" s="29" t="s">
        <v>1461</v>
      </c>
      <c r="C37" s="19" t="s">
        <v>1625</v>
      </c>
      <c r="D37" s="19" t="s">
        <v>1626</v>
      </c>
      <c r="E37" s="20" t="s">
        <v>1627</v>
      </c>
      <c r="F37" s="19" t="s">
        <v>621</v>
      </c>
      <c r="G37" s="19" t="s">
        <v>1628</v>
      </c>
      <c r="H37" s="19"/>
      <c r="I37" s="19" t="s">
        <v>386</v>
      </c>
      <c r="J37" s="19" t="s">
        <v>452</v>
      </c>
      <c r="K37" s="19"/>
      <c r="L37" s="23" t="s">
        <v>87</v>
      </c>
      <c r="M37" s="98">
        <v>45646</v>
      </c>
      <c r="N37" s="23" t="s">
        <v>87</v>
      </c>
      <c r="O37" s="52"/>
    </row>
    <row r="38" spans="1:15" ht="72.75" customHeight="1">
      <c r="A38" s="28" t="str">
        <f t="shared" si="0"/>
        <v>TC_CHATAAK_STORE_SELECTOR_036</v>
      </c>
      <c r="B38" s="29" t="s">
        <v>1461</v>
      </c>
      <c r="C38" s="19" t="s">
        <v>1629</v>
      </c>
      <c r="D38" s="19" t="s">
        <v>1630</v>
      </c>
      <c r="E38" s="20" t="s">
        <v>1631</v>
      </c>
      <c r="F38" s="19" t="s">
        <v>1632</v>
      </c>
      <c r="G38" s="19" t="s">
        <v>1633</v>
      </c>
      <c r="H38" s="19"/>
      <c r="I38" s="19" t="s">
        <v>360</v>
      </c>
      <c r="J38" s="19" t="s">
        <v>188</v>
      </c>
      <c r="K38" s="19"/>
      <c r="L38" s="23" t="s">
        <v>87</v>
      </c>
      <c r="M38" s="98">
        <v>45646</v>
      </c>
      <c r="N38" s="95" t="s">
        <v>87</v>
      </c>
      <c r="O38" s="19"/>
    </row>
    <row r="39" spans="1:15" ht="72.75" customHeight="1">
      <c r="A39" s="28" t="str">
        <f t="shared" si="0"/>
        <v>TC_CHATAAK_STORE_SELECTOR_037</v>
      </c>
      <c r="B39" s="29" t="s">
        <v>1461</v>
      </c>
      <c r="C39" s="19" t="s">
        <v>1634</v>
      </c>
      <c r="D39" s="19" t="s">
        <v>1635</v>
      </c>
      <c r="E39" s="20" t="s">
        <v>1636</v>
      </c>
      <c r="F39" s="19" t="s">
        <v>1637</v>
      </c>
      <c r="G39" s="19" t="s">
        <v>1638</v>
      </c>
      <c r="H39" s="19"/>
      <c r="I39" s="19" t="s">
        <v>360</v>
      </c>
      <c r="J39" s="19" t="s">
        <v>182</v>
      </c>
      <c r="K39" s="19"/>
      <c r="L39" s="23" t="s">
        <v>87</v>
      </c>
      <c r="M39" s="98">
        <v>45646</v>
      </c>
      <c r="N39" s="95" t="s">
        <v>87</v>
      </c>
      <c r="O39" s="19"/>
    </row>
    <row r="40" spans="1:15" ht="72.75" customHeight="1">
      <c r="A40" s="28" t="str">
        <f t="shared" si="0"/>
        <v>TC_CHATAAK_STORE_SELECTOR_038</v>
      </c>
      <c r="B40" s="29" t="s">
        <v>1461</v>
      </c>
      <c r="C40" s="19" t="s">
        <v>1639</v>
      </c>
      <c r="D40" s="19" t="s">
        <v>1640</v>
      </c>
      <c r="E40" s="20" t="s">
        <v>1641</v>
      </c>
      <c r="F40" s="19" t="s">
        <v>1642</v>
      </c>
      <c r="G40" s="19" t="s">
        <v>1643</v>
      </c>
      <c r="H40" s="19"/>
      <c r="I40" s="19" t="s">
        <v>360</v>
      </c>
      <c r="J40" s="19" t="s">
        <v>188</v>
      </c>
      <c r="K40" s="19"/>
      <c r="L40" s="23" t="s">
        <v>87</v>
      </c>
      <c r="M40" s="98">
        <v>45646</v>
      </c>
      <c r="N40" s="95" t="s">
        <v>87</v>
      </c>
      <c r="O40" s="19"/>
    </row>
    <row r="41" spans="1:15" ht="72.75" customHeight="1">
      <c r="A41" s="28" t="str">
        <f t="shared" si="0"/>
        <v>TC_CHATAAK_STORE_SELECTOR_039</v>
      </c>
      <c r="B41" s="29" t="s">
        <v>1461</v>
      </c>
      <c r="C41" s="19" t="s">
        <v>1644</v>
      </c>
      <c r="D41" s="19" t="s">
        <v>1645</v>
      </c>
      <c r="E41" s="20" t="s">
        <v>1646</v>
      </c>
      <c r="F41" s="19" t="s">
        <v>1647</v>
      </c>
      <c r="G41" s="19" t="s">
        <v>1648</v>
      </c>
      <c r="H41" s="19"/>
      <c r="I41" s="19" t="s">
        <v>243</v>
      </c>
      <c r="J41" s="19" t="s">
        <v>452</v>
      </c>
      <c r="K41" s="19"/>
      <c r="L41" s="23" t="s">
        <v>87</v>
      </c>
      <c r="M41" s="98">
        <v>45646</v>
      </c>
      <c r="N41" s="95" t="s">
        <v>87</v>
      </c>
      <c r="O41" s="19"/>
    </row>
    <row r="42" spans="1:15" ht="72.75" customHeight="1">
      <c r="A42" s="28" t="str">
        <f t="shared" si="0"/>
        <v>TC_CHATAAK_STORE_SELECTOR_040</v>
      </c>
      <c r="B42" s="29" t="s">
        <v>1461</v>
      </c>
      <c r="C42" s="19" t="s">
        <v>1649</v>
      </c>
      <c r="D42" s="19" t="s">
        <v>1650</v>
      </c>
      <c r="E42" s="20" t="s">
        <v>1651</v>
      </c>
      <c r="F42" s="19" t="s">
        <v>1652</v>
      </c>
      <c r="G42" s="19" t="s">
        <v>1653</v>
      </c>
      <c r="H42" s="19"/>
      <c r="I42" s="19" t="s">
        <v>243</v>
      </c>
      <c r="J42" s="19" t="s">
        <v>452</v>
      </c>
      <c r="K42" s="19"/>
      <c r="L42" s="23" t="s">
        <v>87</v>
      </c>
      <c r="M42" s="98">
        <v>45646</v>
      </c>
      <c r="N42" s="95" t="s">
        <v>87</v>
      </c>
      <c r="O42" s="19"/>
    </row>
    <row r="43" spans="1:15" ht="72.75" customHeight="1">
      <c r="A43" s="28" t="str">
        <f t="shared" si="0"/>
        <v>TC_CHATAAK_STORE_SELECTOR_041</v>
      </c>
      <c r="B43" s="29" t="s">
        <v>1461</v>
      </c>
      <c r="C43" s="19" t="s">
        <v>1654</v>
      </c>
      <c r="D43" s="19" t="s">
        <v>1655</v>
      </c>
      <c r="E43" s="20" t="s">
        <v>1656</v>
      </c>
      <c r="F43" s="19" t="s">
        <v>1657</v>
      </c>
      <c r="G43" s="19" t="s">
        <v>1658</v>
      </c>
      <c r="H43" s="19"/>
      <c r="I43" s="19" t="s">
        <v>360</v>
      </c>
      <c r="J43" s="19" t="s">
        <v>188</v>
      </c>
      <c r="K43" s="19"/>
      <c r="L43" s="23" t="s">
        <v>87</v>
      </c>
      <c r="M43" s="98">
        <v>45646</v>
      </c>
      <c r="N43" s="95" t="s">
        <v>87</v>
      </c>
      <c r="O43" s="19"/>
    </row>
    <row r="44" spans="1:15" ht="72.75" customHeight="1">
      <c r="A44" s="28" t="str">
        <f t="shared" si="0"/>
        <v>TC_CHATAAK_STORE_SELECTOR_042</v>
      </c>
      <c r="B44" s="29" t="s">
        <v>1461</v>
      </c>
      <c r="C44" s="19" t="s">
        <v>1659</v>
      </c>
      <c r="D44" s="19" t="s">
        <v>1660</v>
      </c>
      <c r="E44" s="20" t="s">
        <v>1661</v>
      </c>
      <c r="F44" s="19" t="s">
        <v>1662</v>
      </c>
      <c r="G44" s="19" t="s">
        <v>1663</v>
      </c>
      <c r="H44" s="19"/>
      <c r="I44" s="19" t="s">
        <v>360</v>
      </c>
      <c r="J44" s="19" t="s">
        <v>182</v>
      </c>
      <c r="K44" s="19"/>
      <c r="L44" s="23" t="s">
        <v>87</v>
      </c>
      <c r="M44" s="98">
        <v>45646</v>
      </c>
      <c r="N44" s="95" t="s">
        <v>87</v>
      </c>
      <c r="O44" s="19"/>
    </row>
    <row r="45" spans="1:15" ht="72.75" customHeight="1">
      <c r="A45" s="28" t="str">
        <f t="shared" si="0"/>
        <v>TC_CHATAAK_STORE_SELECTOR_043</v>
      </c>
      <c r="B45" s="29" t="s">
        <v>1461</v>
      </c>
      <c r="C45" s="19" t="s">
        <v>1664</v>
      </c>
      <c r="D45" s="19" t="s">
        <v>1665</v>
      </c>
      <c r="E45" s="20" t="s">
        <v>1666</v>
      </c>
      <c r="F45" s="19" t="s">
        <v>1667</v>
      </c>
      <c r="G45" s="19" t="s">
        <v>1668</v>
      </c>
      <c r="H45" s="19"/>
      <c r="I45" s="19" t="s">
        <v>243</v>
      </c>
      <c r="J45" s="19" t="s">
        <v>452</v>
      </c>
      <c r="K45" s="19"/>
      <c r="L45" s="23" t="s">
        <v>87</v>
      </c>
      <c r="M45" s="98">
        <v>45646</v>
      </c>
      <c r="N45" s="95" t="s">
        <v>87</v>
      </c>
      <c r="O45" s="19"/>
    </row>
  </sheetData>
  <conditionalFormatting sqref="K4:K18">
    <cfRule type="containsText" dxfId="39" priority="5" operator="containsText" text="NOT TESTED">
      <formula>NOT(ISERROR(SEARCH("NOT TESTED",K4)))</formula>
    </cfRule>
    <cfRule type="containsText" dxfId="38" priority="6" operator="containsText" text="BLOCKED">
      <formula>NOT(ISERROR(SEARCH("BLOCKED",K4)))</formula>
    </cfRule>
    <cfRule type="containsText" dxfId="37" priority="7" operator="containsText" text="FAIL">
      <formula>NOT(ISERROR(SEARCH("FAIL",K4)))</formula>
    </cfRule>
    <cfRule type="containsText" dxfId="36" priority="8" operator="containsText" text="PASS">
      <formula>NOT(ISERROR(SEARCH("PASS",K4)))</formula>
    </cfRule>
  </conditionalFormatting>
  <conditionalFormatting sqref="K3">
    <cfRule type="containsText" dxfId="35" priority="1" operator="containsText" text="NOT TESTED">
      <formula>NOT(ISERROR(SEARCH("NOT TESTED",K3)))</formula>
    </cfRule>
    <cfRule type="containsText" dxfId="34" priority="2" operator="containsText" text="BLOCKED">
      <formula>NOT(ISERROR(SEARCH("BLOCKED",K3)))</formula>
    </cfRule>
    <cfRule type="containsText" dxfId="33" priority="3" operator="containsText" text="FAIL">
      <formula>NOT(ISERROR(SEARCH("FAIL",K3)))</formula>
    </cfRule>
    <cfRule type="containsText" dxfId="32" priority="4" operator="containsText" text="PASS">
      <formula>NOT(ISERROR(SEARCH("PASS",K3)))</formula>
    </cfRule>
  </conditionalFormatting>
  <dataValidations count="3">
    <dataValidation type="list" allowBlank="1" showInputMessage="1" showErrorMessage="1" sqref="K3:K38" xr:uid="{26B8D51B-D897-4917-BE48-0AED876447DC}">
      <formula1>"PASS, FAIL, Blocked, Not Tested"</formula1>
    </dataValidation>
    <dataValidation type="list" allowBlank="1" showInputMessage="1" showErrorMessage="1" sqref="J3:J38" xr:uid="{F5639348-2A33-4219-8CF8-ECE428BA874A}">
      <formula1>"BLOCKER,CRITICAL,MAJOR,MEDIUM,LOW"</formula1>
    </dataValidation>
    <dataValidation type="list" allowBlank="1" showInputMessage="1" showErrorMessage="1" sqref="I1:I38" xr:uid="{D90751DF-D38F-4529-B20C-5B518EBF9047}">
      <formula1>"P1,P2,P3,P4,P5"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F78A9-0887-4946-AED6-707165F015FE}">
  <dimension ref="A1:O50"/>
  <sheetViews>
    <sheetView topLeftCell="A49" workbookViewId="0">
      <selection activeCell="C54" sqref="C54"/>
    </sheetView>
  </sheetViews>
  <sheetFormatPr defaultRowHeight="66.75" customHeight="1"/>
  <cols>
    <col min="1" max="1" width="36.28515625" bestFit="1" customWidth="1"/>
    <col min="2" max="2" width="42" bestFit="1" customWidth="1"/>
    <col min="3" max="3" width="72.42578125" customWidth="1"/>
    <col min="4" max="4" width="42.85546875" bestFit="1" customWidth="1"/>
    <col min="5" max="5" width="45.28515625" bestFit="1" customWidth="1"/>
    <col min="6" max="6" width="34.140625" bestFit="1" customWidth="1"/>
    <col min="7" max="7" width="82.140625" bestFit="1" customWidth="1"/>
    <col min="8" max="8" width="13.140625" bestFit="1" customWidth="1"/>
    <col min="9" max="9" width="15" customWidth="1"/>
    <col min="10" max="10" width="23.140625" customWidth="1"/>
    <col min="11" max="11" width="7" bestFit="1" customWidth="1"/>
    <col min="12" max="12" width="11.28515625" bestFit="1" customWidth="1"/>
    <col min="13" max="13" width="27.7109375" customWidth="1"/>
    <col min="14" max="14" width="12" bestFit="1" customWidth="1"/>
    <col min="15" max="15" width="12.7109375" bestFit="1" customWidth="1"/>
  </cols>
  <sheetData>
    <row r="1" spans="1:15" ht="22.5" customHeight="1">
      <c r="A1" s="92" t="s">
        <v>66</v>
      </c>
      <c r="B1" s="92" t="s">
        <v>67</v>
      </c>
      <c r="C1" s="92" t="s">
        <v>68</v>
      </c>
      <c r="D1" s="92" t="s">
        <v>69</v>
      </c>
      <c r="E1" s="92" t="s">
        <v>70</v>
      </c>
      <c r="F1" s="92" t="s">
        <v>71</v>
      </c>
      <c r="G1" s="92" t="s">
        <v>72</v>
      </c>
      <c r="H1" s="92" t="s">
        <v>73</v>
      </c>
      <c r="I1" s="92" t="s">
        <v>24</v>
      </c>
      <c r="J1" s="92" t="s">
        <v>74</v>
      </c>
      <c r="K1" s="92" t="s">
        <v>75</v>
      </c>
      <c r="L1" s="92" t="s">
        <v>76</v>
      </c>
      <c r="M1" s="92" t="s">
        <v>26</v>
      </c>
      <c r="N1" s="92" t="s">
        <v>77</v>
      </c>
      <c r="O1" s="92" t="s">
        <v>169</v>
      </c>
    </row>
    <row r="2" spans="1:15" ht="66.75" customHeight="1">
      <c r="A2" s="99" t="str">
        <f>HYPERLINK("#'Test Scenarios'!A1", "&lt;&lt;TEST SCENARIOS")</f>
        <v>&lt;&lt;TEST SCENARIOS</v>
      </c>
      <c r="B2" s="100"/>
      <c r="C2" s="101"/>
      <c r="D2" s="101"/>
      <c r="E2" s="101"/>
      <c r="F2" s="101"/>
      <c r="G2" s="101"/>
      <c r="H2" s="101"/>
      <c r="I2" s="101"/>
      <c r="J2" s="101"/>
      <c r="K2" s="101"/>
      <c r="L2" s="101"/>
      <c r="M2" s="41"/>
      <c r="N2" s="44"/>
      <c r="O2" s="52"/>
    </row>
    <row r="3" spans="1:15" ht="66.75" customHeight="1">
      <c r="A3" s="28" t="str">
        <f>"TC_CHATAAK_HOME_PAGE_" &amp; TEXT(ROW(A1), "000")</f>
        <v>TC_CHATAAK_HOME_PAGE_001</v>
      </c>
      <c r="B3" s="29" t="s">
        <v>1669</v>
      </c>
      <c r="C3" s="19" t="s">
        <v>1670</v>
      </c>
      <c r="D3" s="19" t="s">
        <v>1671</v>
      </c>
      <c r="E3" s="20" t="s">
        <v>1672</v>
      </c>
      <c r="F3" s="19" t="s">
        <v>1673</v>
      </c>
      <c r="G3" s="19" t="s">
        <v>1674</v>
      </c>
      <c r="H3" s="19"/>
      <c r="I3" s="19" t="s">
        <v>360</v>
      </c>
      <c r="J3" s="51" t="s">
        <v>360</v>
      </c>
      <c r="K3" s="23"/>
      <c r="L3" s="23" t="s">
        <v>87</v>
      </c>
      <c r="M3" s="98">
        <v>45646</v>
      </c>
      <c r="N3" s="23" t="s">
        <v>87</v>
      </c>
      <c r="O3" s="19"/>
    </row>
    <row r="4" spans="1:15" ht="66.75" customHeight="1">
      <c r="A4" s="28" t="str">
        <f t="shared" ref="A4:A50" si="0">"TC_CHATAAK_HOME_PAGE_" &amp; TEXT(ROW(A2), "000")</f>
        <v>TC_CHATAAK_HOME_PAGE_002</v>
      </c>
      <c r="B4" s="29" t="s">
        <v>1669</v>
      </c>
      <c r="C4" s="19" t="s">
        <v>1675</v>
      </c>
      <c r="D4" s="19" t="s">
        <v>1676</v>
      </c>
      <c r="E4" s="20" t="s">
        <v>1677</v>
      </c>
      <c r="F4" s="19" t="s">
        <v>1678</v>
      </c>
      <c r="G4" s="19" t="s">
        <v>1679</v>
      </c>
      <c r="H4" s="19"/>
      <c r="I4" s="19" t="s">
        <v>360</v>
      </c>
      <c r="J4" s="51" t="s">
        <v>243</v>
      </c>
      <c r="K4" s="23"/>
      <c r="L4" s="23" t="s">
        <v>87</v>
      </c>
      <c r="M4" s="98">
        <v>45646</v>
      </c>
      <c r="N4" s="23" t="s">
        <v>87</v>
      </c>
      <c r="O4" s="19"/>
    </row>
    <row r="5" spans="1:15" ht="66.75" customHeight="1">
      <c r="A5" s="28" t="str">
        <f t="shared" si="0"/>
        <v>TC_CHATAAK_HOME_PAGE_003</v>
      </c>
      <c r="B5" s="29" t="s">
        <v>1669</v>
      </c>
      <c r="C5" s="19" t="s">
        <v>1680</v>
      </c>
      <c r="D5" s="19" t="s">
        <v>1681</v>
      </c>
      <c r="E5" s="20" t="s">
        <v>1677</v>
      </c>
      <c r="F5" s="19" t="s">
        <v>1489</v>
      </c>
      <c r="G5" s="19" t="s">
        <v>1682</v>
      </c>
      <c r="H5" s="20"/>
      <c r="I5" s="19" t="s">
        <v>360</v>
      </c>
      <c r="J5" s="51" t="s">
        <v>243</v>
      </c>
      <c r="K5" s="23"/>
      <c r="L5" s="23" t="s">
        <v>87</v>
      </c>
      <c r="M5" s="98">
        <v>45646</v>
      </c>
      <c r="N5" s="23" t="s">
        <v>87</v>
      </c>
      <c r="O5" s="19"/>
    </row>
    <row r="6" spans="1:15" ht="66.75" customHeight="1">
      <c r="A6" s="28" t="str">
        <f t="shared" si="0"/>
        <v>TC_CHATAAK_HOME_PAGE_004</v>
      </c>
      <c r="B6" s="29" t="s">
        <v>1669</v>
      </c>
      <c r="C6" s="19" t="s">
        <v>1683</v>
      </c>
      <c r="D6" s="19" t="s">
        <v>1684</v>
      </c>
      <c r="E6" s="19" t="s">
        <v>1685</v>
      </c>
      <c r="F6" s="19" t="s">
        <v>87</v>
      </c>
      <c r="G6" s="19" t="s">
        <v>1686</v>
      </c>
      <c r="H6" s="19"/>
      <c r="I6" s="19" t="s">
        <v>243</v>
      </c>
      <c r="J6" s="51" t="s">
        <v>386</v>
      </c>
      <c r="K6" s="23"/>
      <c r="L6" s="23" t="s">
        <v>87</v>
      </c>
      <c r="M6" s="98">
        <v>45646</v>
      </c>
      <c r="N6" s="23" t="s">
        <v>87</v>
      </c>
      <c r="O6" s="53"/>
    </row>
    <row r="7" spans="1:15" ht="66.75" customHeight="1">
      <c r="A7" s="28" t="str">
        <f t="shared" si="0"/>
        <v>TC_CHATAAK_HOME_PAGE_005</v>
      </c>
      <c r="B7" s="29" t="s">
        <v>1669</v>
      </c>
      <c r="C7" s="19" t="s">
        <v>1687</v>
      </c>
      <c r="D7" s="19" t="s">
        <v>1684</v>
      </c>
      <c r="E7" s="19" t="s">
        <v>1688</v>
      </c>
      <c r="F7" s="19" t="s">
        <v>1689</v>
      </c>
      <c r="G7" s="19" t="s">
        <v>1690</v>
      </c>
      <c r="H7" s="19"/>
      <c r="I7" s="19" t="s">
        <v>360</v>
      </c>
      <c r="J7" s="51" t="s">
        <v>360</v>
      </c>
      <c r="K7" s="23"/>
      <c r="L7" s="23" t="s">
        <v>87</v>
      </c>
      <c r="M7" s="98">
        <v>45646</v>
      </c>
      <c r="N7" s="23" t="s">
        <v>87</v>
      </c>
      <c r="O7" s="53"/>
    </row>
    <row r="8" spans="1:15" ht="66.75" customHeight="1">
      <c r="A8" s="28" t="str">
        <f t="shared" si="0"/>
        <v>TC_CHATAAK_HOME_PAGE_006</v>
      </c>
      <c r="B8" s="29" t="s">
        <v>1669</v>
      </c>
      <c r="C8" s="19" t="s">
        <v>1691</v>
      </c>
      <c r="D8" s="19" t="s">
        <v>1684</v>
      </c>
      <c r="E8" s="20" t="s">
        <v>1692</v>
      </c>
      <c r="F8" s="19" t="s">
        <v>1693</v>
      </c>
      <c r="G8" s="19" t="s">
        <v>1694</v>
      </c>
      <c r="H8" s="21"/>
      <c r="I8" s="19" t="s">
        <v>360</v>
      </c>
      <c r="J8" s="51" t="s">
        <v>243</v>
      </c>
      <c r="K8" s="23"/>
      <c r="L8" s="23" t="s">
        <v>87</v>
      </c>
      <c r="M8" s="98">
        <v>45646</v>
      </c>
      <c r="N8" s="23" t="s">
        <v>87</v>
      </c>
      <c r="O8" s="19"/>
    </row>
    <row r="9" spans="1:15" ht="66.75" customHeight="1">
      <c r="A9" s="28" t="str">
        <f t="shared" si="0"/>
        <v>TC_CHATAAK_HOME_PAGE_007</v>
      </c>
      <c r="B9" s="29" t="s">
        <v>1669</v>
      </c>
      <c r="C9" s="19" t="s">
        <v>1695</v>
      </c>
      <c r="D9" s="19" t="s">
        <v>1684</v>
      </c>
      <c r="E9" s="19" t="s">
        <v>1696</v>
      </c>
      <c r="F9" s="19" t="s">
        <v>87</v>
      </c>
      <c r="G9" s="19" t="s">
        <v>1697</v>
      </c>
      <c r="H9" s="20"/>
      <c r="I9" s="19" t="s">
        <v>243</v>
      </c>
      <c r="J9" s="51" t="s">
        <v>386</v>
      </c>
      <c r="K9" s="23"/>
      <c r="L9" s="23" t="s">
        <v>87</v>
      </c>
      <c r="M9" s="98">
        <v>45646</v>
      </c>
      <c r="N9" s="23" t="s">
        <v>87</v>
      </c>
      <c r="O9" s="19"/>
    </row>
    <row r="10" spans="1:15" ht="66.75" customHeight="1">
      <c r="A10" s="28" t="str">
        <f t="shared" si="0"/>
        <v>TC_CHATAAK_HOME_PAGE_008</v>
      </c>
      <c r="B10" s="29" t="s">
        <v>1669</v>
      </c>
      <c r="C10" s="19" t="s">
        <v>1698</v>
      </c>
      <c r="D10" s="19" t="s">
        <v>1684</v>
      </c>
      <c r="E10" s="19" t="s">
        <v>1699</v>
      </c>
      <c r="F10" s="19" t="s">
        <v>87</v>
      </c>
      <c r="G10" s="19" t="s">
        <v>1700</v>
      </c>
      <c r="H10" s="21"/>
      <c r="I10" s="19" t="s">
        <v>360</v>
      </c>
      <c r="J10" s="51" t="s">
        <v>360</v>
      </c>
      <c r="K10" s="23"/>
      <c r="L10" s="23" t="s">
        <v>87</v>
      </c>
      <c r="M10" s="98">
        <v>45646</v>
      </c>
      <c r="N10" s="23" t="s">
        <v>87</v>
      </c>
      <c r="O10" s="53"/>
    </row>
    <row r="11" spans="1:15" ht="66.75" customHeight="1">
      <c r="A11" s="28" t="str">
        <f t="shared" si="0"/>
        <v>TC_CHATAAK_HOME_PAGE_009</v>
      </c>
      <c r="B11" s="29" t="s">
        <v>1669</v>
      </c>
      <c r="C11" s="19" t="s">
        <v>1701</v>
      </c>
      <c r="D11" s="19" t="s">
        <v>1702</v>
      </c>
      <c r="E11" s="20" t="s">
        <v>1703</v>
      </c>
      <c r="F11" s="19" t="s">
        <v>1704</v>
      </c>
      <c r="G11" s="19" t="s">
        <v>1705</v>
      </c>
      <c r="H11" s="21"/>
      <c r="I11" s="19" t="s">
        <v>360</v>
      </c>
      <c r="J11" s="51" t="s">
        <v>243</v>
      </c>
      <c r="K11" s="23"/>
      <c r="L11" s="23" t="s">
        <v>87</v>
      </c>
      <c r="M11" s="98">
        <v>45646</v>
      </c>
      <c r="N11" s="23" t="s">
        <v>87</v>
      </c>
      <c r="O11" s="53"/>
    </row>
    <row r="12" spans="1:15" ht="66.75" customHeight="1">
      <c r="A12" s="28" t="str">
        <f t="shared" si="0"/>
        <v>TC_CHATAAK_HOME_PAGE_010</v>
      </c>
      <c r="B12" s="29" t="s">
        <v>1669</v>
      </c>
      <c r="C12" s="19" t="s">
        <v>1706</v>
      </c>
      <c r="D12" s="19" t="s">
        <v>1707</v>
      </c>
      <c r="E12" s="20" t="s">
        <v>1708</v>
      </c>
      <c r="F12" s="19" t="s">
        <v>1709</v>
      </c>
      <c r="G12" s="19" t="s">
        <v>1710</v>
      </c>
      <c r="H12" s="133"/>
      <c r="I12" s="19" t="s">
        <v>386</v>
      </c>
      <c r="J12" s="51" t="s">
        <v>386</v>
      </c>
      <c r="K12" s="23"/>
      <c r="L12" s="23" t="s">
        <v>87</v>
      </c>
      <c r="M12" s="98">
        <v>45646</v>
      </c>
      <c r="N12" s="23" t="s">
        <v>87</v>
      </c>
      <c r="O12" s="19"/>
    </row>
    <row r="13" spans="1:15" ht="66.75" customHeight="1">
      <c r="A13" s="28" t="str">
        <f t="shared" si="0"/>
        <v>TC_CHATAAK_HOME_PAGE_011</v>
      </c>
      <c r="B13" s="29" t="s">
        <v>1669</v>
      </c>
      <c r="C13" s="19" t="s">
        <v>1711</v>
      </c>
      <c r="D13" s="19" t="s">
        <v>1712</v>
      </c>
      <c r="E13" s="19" t="s">
        <v>1713</v>
      </c>
      <c r="F13" s="19" t="s">
        <v>1714</v>
      </c>
      <c r="G13" s="19" t="s">
        <v>1715</v>
      </c>
      <c r="H13" s="21"/>
      <c r="I13" s="19" t="s">
        <v>360</v>
      </c>
      <c r="J13" s="51" t="s">
        <v>360</v>
      </c>
      <c r="K13" s="23"/>
      <c r="L13" s="23" t="s">
        <v>87</v>
      </c>
      <c r="M13" s="98">
        <v>45646</v>
      </c>
      <c r="N13" s="23" t="s">
        <v>87</v>
      </c>
      <c r="O13" s="53"/>
    </row>
    <row r="14" spans="1:15" ht="66.75" customHeight="1">
      <c r="A14" s="28" t="str">
        <f t="shared" si="0"/>
        <v>TC_CHATAAK_HOME_PAGE_012</v>
      </c>
      <c r="B14" s="29" t="s">
        <v>1669</v>
      </c>
      <c r="C14" s="19" t="s">
        <v>1716</v>
      </c>
      <c r="D14" s="19" t="s">
        <v>1717</v>
      </c>
      <c r="E14" s="20" t="s">
        <v>1718</v>
      </c>
      <c r="F14" s="19" t="s">
        <v>87</v>
      </c>
      <c r="G14" s="19" t="s">
        <v>1719</v>
      </c>
      <c r="H14" s="19"/>
      <c r="I14" s="19" t="s">
        <v>360</v>
      </c>
      <c r="J14" s="51" t="s">
        <v>243</v>
      </c>
      <c r="K14" s="23"/>
      <c r="L14" s="23" t="s">
        <v>87</v>
      </c>
      <c r="M14" s="98">
        <v>45646</v>
      </c>
      <c r="N14" s="23" t="s">
        <v>87</v>
      </c>
      <c r="O14" s="19"/>
    </row>
    <row r="15" spans="1:15" ht="66.75" customHeight="1">
      <c r="A15" s="28" t="str">
        <f t="shared" si="0"/>
        <v>TC_CHATAAK_HOME_PAGE_013</v>
      </c>
      <c r="B15" s="29" t="s">
        <v>1669</v>
      </c>
      <c r="C15" s="19" t="s">
        <v>1720</v>
      </c>
      <c r="D15" s="19" t="s">
        <v>1721</v>
      </c>
      <c r="E15" s="20" t="s">
        <v>1722</v>
      </c>
      <c r="F15" s="19" t="s">
        <v>87</v>
      </c>
      <c r="G15" s="19" t="s">
        <v>1723</v>
      </c>
      <c r="H15" s="30"/>
      <c r="I15" s="19" t="s">
        <v>243</v>
      </c>
      <c r="J15" s="51" t="s">
        <v>243</v>
      </c>
      <c r="K15" s="23"/>
      <c r="L15" s="23" t="s">
        <v>87</v>
      </c>
      <c r="M15" s="98">
        <v>45646</v>
      </c>
      <c r="N15" s="23" t="s">
        <v>87</v>
      </c>
      <c r="O15" s="19"/>
    </row>
    <row r="16" spans="1:15" ht="66.75" customHeight="1">
      <c r="A16" s="28" t="str">
        <f t="shared" si="0"/>
        <v>TC_CHATAAK_HOME_PAGE_014</v>
      </c>
      <c r="B16" s="29" t="s">
        <v>1669</v>
      </c>
      <c r="C16" s="19" t="s">
        <v>1724</v>
      </c>
      <c r="D16" s="19" t="s">
        <v>1725</v>
      </c>
      <c r="E16" s="19" t="s">
        <v>1699</v>
      </c>
      <c r="F16" s="19" t="s">
        <v>87</v>
      </c>
      <c r="G16" s="19" t="s">
        <v>1726</v>
      </c>
      <c r="H16" s="21"/>
      <c r="I16" s="19" t="s">
        <v>243</v>
      </c>
      <c r="J16" s="51" t="s">
        <v>243</v>
      </c>
      <c r="K16" s="23"/>
      <c r="L16" s="23" t="s">
        <v>87</v>
      </c>
      <c r="M16" s="98">
        <v>45646</v>
      </c>
      <c r="N16" s="23" t="s">
        <v>87</v>
      </c>
      <c r="O16" s="53"/>
    </row>
    <row r="17" spans="1:15" ht="66.75" customHeight="1">
      <c r="A17" s="28" t="str">
        <f t="shared" si="0"/>
        <v>TC_CHATAAK_HOME_PAGE_015</v>
      </c>
      <c r="B17" s="29" t="s">
        <v>1669</v>
      </c>
      <c r="C17" s="19" t="s">
        <v>1727</v>
      </c>
      <c r="D17" s="19" t="s">
        <v>1728</v>
      </c>
      <c r="E17" s="20" t="s">
        <v>1677</v>
      </c>
      <c r="F17" s="19" t="s">
        <v>1729</v>
      </c>
      <c r="G17" s="19" t="s">
        <v>1730</v>
      </c>
      <c r="H17" s="61"/>
      <c r="I17" s="19" t="s">
        <v>243</v>
      </c>
      <c r="J17" s="51" t="s">
        <v>243</v>
      </c>
      <c r="K17" s="23"/>
      <c r="L17" s="23" t="s">
        <v>87</v>
      </c>
      <c r="M17" s="98">
        <v>45646</v>
      </c>
      <c r="N17" s="23" t="s">
        <v>87</v>
      </c>
      <c r="O17" s="19"/>
    </row>
    <row r="18" spans="1:15" ht="66.75" customHeight="1">
      <c r="A18" s="28" t="str">
        <f t="shared" si="0"/>
        <v>TC_CHATAAK_HOME_PAGE_016</v>
      </c>
      <c r="B18" s="29" t="s">
        <v>1669</v>
      </c>
      <c r="C18" s="19" t="s">
        <v>1731</v>
      </c>
      <c r="D18" s="19" t="s">
        <v>1684</v>
      </c>
      <c r="E18" s="20" t="s">
        <v>1732</v>
      </c>
      <c r="F18" s="19" t="s">
        <v>87</v>
      </c>
      <c r="G18" s="19" t="s">
        <v>1733</v>
      </c>
      <c r="H18" s="19"/>
      <c r="I18" s="19" t="s">
        <v>243</v>
      </c>
      <c r="J18" s="51" t="s">
        <v>386</v>
      </c>
      <c r="K18" s="23"/>
      <c r="L18" s="23" t="s">
        <v>87</v>
      </c>
      <c r="M18" s="98">
        <v>45646</v>
      </c>
      <c r="N18" s="23" t="s">
        <v>87</v>
      </c>
      <c r="O18" s="19"/>
    </row>
    <row r="19" spans="1:15" ht="66.75" customHeight="1">
      <c r="A19" s="28" t="str">
        <f t="shared" si="0"/>
        <v>TC_CHATAAK_HOME_PAGE_017</v>
      </c>
      <c r="B19" s="29" t="s">
        <v>1669</v>
      </c>
      <c r="C19" s="19" t="s">
        <v>1734</v>
      </c>
      <c r="D19" s="19" t="s">
        <v>249</v>
      </c>
      <c r="E19" s="20" t="s">
        <v>1732</v>
      </c>
      <c r="F19" s="19" t="s">
        <v>87</v>
      </c>
      <c r="G19" s="19" t="s">
        <v>1735</v>
      </c>
      <c r="H19" s="19"/>
      <c r="I19" s="19" t="s">
        <v>360</v>
      </c>
      <c r="J19" s="51" t="s">
        <v>243</v>
      </c>
      <c r="K19" s="19"/>
      <c r="L19" s="23" t="s">
        <v>87</v>
      </c>
      <c r="M19" s="98">
        <v>45646</v>
      </c>
      <c r="N19" s="23" t="s">
        <v>87</v>
      </c>
      <c r="O19" s="19"/>
    </row>
    <row r="20" spans="1:15" ht="66.75" customHeight="1">
      <c r="A20" s="28" t="str">
        <f t="shared" si="0"/>
        <v>TC_CHATAAK_HOME_PAGE_018</v>
      </c>
      <c r="B20" s="29" t="s">
        <v>1669</v>
      </c>
      <c r="C20" s="19" t="s">
        <v>1736</v>
      </c>
      <c r="D20" s="19" t="s">
        <v>1737</v>
      </c>
      <c r="E20" s="20" t="s">
        <v>1738</v>
      </c>
      <c r="F20" s="19" t="s">
        <v>1739</v>
      </c>
      <c r="G20" s="19" t="s">
        <v>1740</v>
      </c>
      <c r="H20" s="19"/>
      <c r="I20" s="19" t="s">
        <v>360</v>
      </c>
      <c r="J20" s="51" t="s">
        <v>243</v>
      </c>
      <c r="K20" s="19"/>
      <c r="L20" s="23" t="s">
        <v>87</v>
      </c>
      <c r="M20" s="98">
        <v>45646</v>
      </c>
      <c r="N20" s="23" t="s">
        <v>87</v>
      </c>
      <c r="O20" s="19"/>
    </row>
    <row r="21" spans="1:15" ht="66.75" customHeight="1">
      <c r="A21" s="28" t="str">
        <f t="shared" si="0"/>
        <v>TC_CHATAAK_HOME_PAGE_019</v>
      </c>
      <c r="B21" s="29" t="s">
        <v>1669</v>
      </c>
      <c r="C21" s="19" t="s">
        <v>1741</v>
      </c>
      <c r="D21" s="19" t="s">
        <v>1742</v>
      </c>
      <c r="E21" s="19" t="s">
        <v>1743</v>
      </c>
      <c r="F21" s="19" t="s">
        <v>87</v>
      </c>
      <c r="G21" s="19" t="s">
        <v>1744</v>
      </c>
      <c r="H21" s="19"/>
      <c r="I21" s="19" t="s">
        <v>243</v>
      </c>
      <c r="J21" s="51" t="s">
        <v>243</v>
      </c>
      <c r="K21" s="19"/>
      <c r="L21" s="23" t="s">
        <v>87</v>
      </c>
      <c r="M21" s="98">
        <v>45646</v>
      </c>
      <c r="N21" s="23" t="s">
        <v>87</v>
      </c>
      <c r="O21" s="19"/>
    </row>
    <row r="22" spans="1:15" ht="66.75" customHeight="1">
      <c r="A22" s="28" t="str">
        <f t="shared" si="0"/>
        <v>TC_CHATAAK_HOME_PAGE_020</v>
      </c>
      <c r="B22" s="29" t="s">
        <v>1669</v>
      </c>
      <c r="C22" s="19" t="s">
        <v>1745</v>
      </c>
      <c r="D22" s="19" t="s">
        <v>1742</v>
      </c>
      <c r="E22" s="19" t="s">
        <v>1746</v>
      </c>
      <c r="F22" s="19" t="s">
        <v>87</v>
      </c>
      <c r="G22" s="19" t="s">
        <v>1747</v>
      </c>
      <c r="H22" s="19"/>
      <c r="I22" s="19" t="s">
        <v>386</v>
      </c>
      <c r="J22" s="51" t="s">
        <v>386</v>
      </c>
      <c r="K22" s="19"/>
      <c r="L22" s="23" t="s">
        <v>87</v>
      </c>
      <c r="M22" s="98">
        <v>45646</v>
      </c>
      <c r="N22" s="23" t="s">
        <v>87</v>
      </c>
      <c r="O22" s="19"/>
    </row>
    <row r="23" spans="1:15" ht="66.75" customHeight="1">
      <c r="A23" s="28" t="str">
        <f t="shared" si="0"/>
        <v>TC_CHATAAK_HOME_PAGE_021</v>
      </c>
      <c r="B23" s="29" t="s">
        <v>1669</v>
      </c>
      <c r="C23" s="19" t="s">
        <v>1748</v>
      </c>
      <c r="D23" s="19" t="s">
        <v>1742</v>
      </c>
      <c r="E23" s="20" t="s">
        <v>1749</v>
      </c>
      <c r="F23" s="19" t="s">
        <v>1750</v>
      </c>
      <c r="G23" s="19" t="s">
        <v>1751</v>
      </c>
      <c r="H23" s="19"/>
      <c r="I23" s="19" t="s">
        <v>360</v>
      </c>
      <c r="J23" s="51" t="s">
        <v>243</v>
      </c>
      <c r="K23" s="19"/>
      <c r="L23" s="23" t="s">
        <v>87</v>
      </c>
      <c r="M23" s="98">
        <v>45646</v>
      </c>
      <c r="N23" s="23" t="s">
        <v>87</v>
      </c>
      <c r="O23" s="19"/>
    </row>
    <row r="24" spans="1:15" ht="66.75" customHeight="1">
      <c r="A24" s="28" t="str">
        <f t="shared" si="0"/>
        <v>TC_CHATAAK_HOME_PAGE_022</v>
      </c>
      <c r="B24" s="29" t="s">
        <v>1669</v>
      </c>
      <c r="C24" s="19" t="s">
        <v>1752</v>
      </c>
      <c r="D24" s="19" t="s">
        <v>1684</v>
      </c>
      <c r="E24" s="19" t="s">
        <v>1753</v>
      </c>
      <c r="F24" s="19" t="s">
        <v>87</v>
      </c>
      <c r="G24" s="19" t="s">
        <v>1754</v>
      </c>
      <c r="H24" s="19"/>
      <c r="I24" s="19" t="s">
        <v>243</v>
      </c>
      <c r="J24" s="51" t="s">
        <v>386</v>
      </c>
      <c r="K24" s="19"/>
      <c r="L24" s="23" t="s">
        <v>87</v>
      </c>
      <c r="M24" s="98">
        <v>45646</v>
      </c>
      <c r="N24" s="23" t="s">
        <v>87</v>
      </c>
      <c r="O24" s="19"/>
    </row>
    <row r="25" spans="1:15" ht="66.75" customHeight="1">
      <c r="A25" s="28" t="str">
        <f t="shared" si="0"/>
        <v>TC_CHATAAK_HOME_PAGE_023</v>
      </c>
      <c r="B25" s="29" t="s">
        <v>1669</v>
      </c>
      <c r="C25" s="19" t="s">
        <v>1755</v>
      </c>
      <c r="D25" s="19" t="s">
        <v>1684</v>
      </c>
      <c r="E25" s="20" t="s">
        <v>1756</v>
      </c>
      <c r="F25" s="19" t="s">
        <v>1757</v>
      </c>
      <c r="G25" s="19" t="s">
        <v>1758</v>
      </c>
      <c r="H25" s="19"/>
      <c r="I25" s="19" t="s">
        <v>360</v>
      </c>
      <c r="J25" s="51" t="s">
        <v>243</v>
      </c>
      <c r="K25" s="19"/>
      <c r="L25" s="23" t="s">
        <v>87</v>
      </c>
      <c r="M25" s="98">
        <v>45646</v>
      </c>
      <c r="N25" s="23" t="s">
        <v>87</v>
      </c>
      <c r="O25" s="19"/>
    </row>
    <row r="26" spans="1:15" ht="66.75" customHeight="1">
      <c r="A26" s="28" t="str">
        <f t="shared" si="0"/>
        <v>TC_CHATAAK_HOME_PAGE_024</v>
      </c>
      <c r="B26" s="29" t="s">
        <v>1669</v>
      </c>
      <c r="C26" s="19" t="s">
        <v>1759</v>
      </c>
      <c r="D26" s="19" t="s">
        <v>1760</v>
      </c>
      <c r="E26" s="20" t="s">
        <v>1761</v>
      </c>
      <c r="F26" s="19" t="s">
        <v>1762</v>
      </c>
      <c r="G26" s="19" t="s">
        <v>1763</v>
      </c>
      <c r="H26" s="19"/>
      <c r="I26" s="19" t="s">
        <v>360</v>
      </c>
      <c r="J26" s="51" t="s">
        <v>243</v>
      </c>
      <c r="K26" s="19"/>
      <c r="L26" s="23" t="s">
        <v>87</v>
      </c>
      <c r="M26" s="98">
        <v>45646</v>
      </c>
      <c r="N26" s="23" t="s">
        <v>87</v>
      </c>
      <c r="O26" s="19"/>
    </row>
    <row r="27" spans="1:15" ht="66.75" customHeight="1">
      <c r="A27" s="28" t="str">
        <f t="shared" si="0"/>
        <v>TC_CHATAAK_HOME_PAGE_025</v>
      </c>
      <c r="B27" s="29" t="s">
        <v>1669</v>
      </c>
      <c r="C27" s="19" t="s">
        <v>1764</v>
      </c>
      <c r="D27" s="19" t="s">
        <v>723</v>
      </c>
      <c r="E27" s="20" t="s">
        <v>1765</v>
      </c>
      <c r="F27" s="19" t="s">
        <v>1766</v>
      </c>
      <c r="G27" s="19" t="s">
        <v>1767</v>
      </c>
      <c r="H27" s="19"/>
      <c r="I27" s="19" t="s">
        <v>360</v>
      </c>
      <c r="J27" s="51" t="s">
        <v>243</v>
      </c>
      <c r="K27" s="19"/>
      <c r="L27" s="23" t="s">
        <v>87</v>
      </c>
      <c r="M27" s="98">
        <v>45646</v>
      </c>
      <c r="N27" s="23" t="s">
        <v>87</v>
      </c>
      <c r="O27" s="19"/>
    </row>
    <row r="28" spans="1:15" ht="66.75" customHeight="1">
      <c r="A28" s="28" t="str">
        <f t="shared" si="0"/>
        <v>TC_CHATAAK_HOME_PAGE_026</v>
      </c>
      <c r="B28" s="29" t="s">
        <v>1669</v>
      </c>
      <c r="C28" s="19" t="s">
        <v>1768</v>
      </c>
      <c r="D28" s="19" t="s">
        <v>1769</v>
      </c>
      <c r="E28" s="20" t="s">
        <v>1770</v>
      </c>
      <c r="F28" s="19" t="s">
        <v>1771</v>
      </c>
      <c r="G28" s="19" t="s">
        <v>1772</v>
      </c>
      <c r="H28" s="19"/>
      <c r="I28" s="19" t="s">
        <v>360</v>
      </c>
      <c r="J28" s="51" t="s">
        <v>243</v>
      </c>
      <c r="K28" s="19"/>
      <c r="L28" s="23" t="s">
        <v>87</v>
      </c>
      <c r="M28" s="98">
        <v>45646</v>
      </c>
      <c r="N28" s="23" t="s">
        <v>87</v>
      </c>
      <c r="O28" s="19"/>
    </row>
    <row r="29" spans="1:15" ht="66.75" customHeight="1">
      <c r="A29" s="28" t="str">
        <f t="shared" si="0"/>
        <v>TC_CHATAAK_HOME_PAGE_027</v>
      </c>
      <c r="B29" s="29" t="s">
        <v>1669</v>
      </c>
      <c r="C29" s="102" t="s">
        <v>1773</v>
      </c>
      <c r="D29" s="19" t="s">
        <v>1774</v>
      </c>
      <c r="E29" s="20" t="s">
        <v>1775</v>
      </c>
      <c r="F29" s="19" t="s">
        <v>1776</v>
      </c>
      <c r="G29" s="19" t="s">
        <v>1777</v>
      </c>
      <c r="H29" s="19"/>
      <c r="I29" s="19" t="s">
        <v>360</v>
      </c>
      <c r="J29" s="51" t="s">
        <v>243</v>
      </c>
      <c r="K29" s="19"/>
      <c r="L29" s="23" t="s">
        <v>87</v>
      </c>
      <c r="M29" s="98">
        <v>45646</v>
      </c>
      <c r="N29" s="23" t="s">
        <v>87</v>
      </c>
      <c r="O29" s="19"/>
    </row>
    <row r="30" spans="1:15" ht="66.75" customHeight="1">
      <c r="A30" s="28" t="str">
        <f t="shared" si="0"/>
        <v>TC_CHATAAK_HOME_PAGE_028</v>
      </c>
      <c r="B30" s="29" t="s">
        <v>1669</v>
      </c>
      <c r="C30" s="19" t="s">
        <v>1778</v>
      </c>
      <c r="D30" s="19" t="s">
        <v>1779</v>
      </c>
      <c r="E30" s="20" t="s">
        <v>1732</v>
      </c>
      <c r="F30" s="19" t="s">
        <v>1776</v>
      </c>
      <c r="G30" s="19" t="s">
        <v>1780</v>
      </c>
      <c r="H30" s="19"/>
      <c r="I30" s="19" t="s">
        <v>360</v>
      </c>
      <c r="J30" s="51" t="s">
        <v>243</v>
      </c>
      <c r="K30" s="19"/>
      <c r="L30" s="23" t="s">
        <v>87</v>
      </c>
      <c r="M30" s="98">
        <v>45646</v>
      </c>
      <c r="N30" s="23" t="s">
        <v>87</v>
      </c>
      <c r="O30" s="19"/>
    </row>
    <row r="31" spans="1:15" ht="66.75" customHeight="1">
      <c r="A31" s="28" t="str">
        <f t="shared" si="0"/>
        <v>TC_CHATAAK_HOME_PAGE_029</v>
      </c>
      <c r="B31" s="29" t="s">
        <v>1669</v>
      </c>
      <c r="C31" s="19" t="s">
        <v>1781</v>
      </c>
      <c r="D31" s="19" t="s">
        <v>1707</v>
      </c>
      <c r="E31" s="19" t="s">
        <v>1782</v>
      </c>
      <c r="F31" s="19" t="s">
        <v>1783</v>
      </c>
      <c r="G31" s="19" t="s">
        <v>1784</v>
      </c>
      <c r="H31" s="19"/>
      <c r="I31" s="19" t="s">
        <v>243</v>
      </c>
      <c r="J31" s="51" t="s">
        <v>386</v>
      </c>
      <c r="K31" s="19"/>
      <c r="L31" s="23" t="s">
        <v>87</v>
      </c>
      <c r="M31" s="98">
        <v>45646</v>
      </c>
      <c r="N31" s="23" t="s">
        <v>87</v>
      </c>
      <c r="O31" s="19"/>
    </row>
    <row r="32" spans="1:15" ht="66.75" customHeight="1">
      <c r="A32" s="28" t="str">
        <f t="shared" si="0"/>
        <v>TC_CHATAAK_HOME_PAGE_030</v>
      </c>
      <c r="B32" s="29" t="s">
        <v>1669</v>
      </c>
      <c r="C32" s="19" t="s">
        <v>1785</v>
      </c>
      <c r="D32" s="19" t="s">
        <v>1786</v>
      </c>
      <c r="E32" s="19" t="s">
        <v>1787</v>
      </c>
      <c r="F32" s="19" t="s">
        <v>1788</v>
      </c>
      <c r="G32" s="19" t="s">
        <v>1789</v>
      </c>
      <c r="H32" s="19"/>
      <c r="I32" s="19" t="s">
        <v>360</v>
      </c>
      <c r="J32" s="51" t="s">
        <v>243</v>
      </c>
      <c r="K32" s="19"/>
      <c r="L32" s="23" t="s">
        <v>87</v>
      </c>
      <c r="M32" s="98">
        <v>45646</v>
      </c>
      <c r="N32" s="23" t="s">
        <v>87</v>
      </c>
      <c r="O32" s="19"/>
    </row>
    <row r="33" spans="1:15" ht="66.75" customHeight="1">
      <c r="A33" s="28" t="str">
        <f t="shared" si="0"/>
        <v>TC_CHATAAK_HOME_PAGE_031</v>
      </c>
      <c r="B33" s="29" t="s">
        <v>1669</v>
      </c>
      <c r="C33" s="19" t="s">
        <v>1790</v>
      </c>
      <c r="D33" s="19" t="s">
        <v>1791</v>
      </c>
      <c r="E33" s="20" t="s">
        <v>1792</v>
      </c>
      <c r="F33" s="19" t="s">
        <v>87</v>
      </c>
      <c r="G33" s="19" t="s">
        <v>1793</v>
      </c>
      <c r="H33" s="19"/>
      <c r="I33" s="19" t="s">
        <v>360</v>
      </c>
      <c r="J33" s="51" t="s">
        <v>243</v>
      </c>
      <c r="K33" s="19"/>
      <c r="L33" s="23" t="s">
        <v>87</v>
      </c>
      <c r="M33" s="98">
        <v>45646</v>
      </c>
      <c r="N33" s="23" t="s">
        <v>87</v>
      </c>
      <c r="O33" s="19"/>
    </row>
    <row r="34" spans="1:15" ht="66.75" customHeight="1">
      <c r="A34" s="28" t="str">
        <f t="shared" si="0"/>
        <v>TC_CHATAAK_HOME_PAGE_032</v>
      </c>
      <c r="B34" s="29" t="s">
        <v>1669</v>
      </c>
      <c r="C34" s="19" t="s">
        <v>1794</v>
      </c>
      <c r="D34" s="19" t="s">
        <v>1795</v>
      </c>
      <c r="E34" s="20" t="s">
        <v>1732</v>
      </c>
      <c r="F34" s="19" t="s">
        <v>1796</v>
      </c>
      <c r="G34" s="19" t="s">
        <v>1797</v>
      </c>
      <c r="H34" s="19"/>
      <c r="I34" s="19" t="s">
        <v>360</v>
      </c>
      <c r="J34" s="51" t="s">
        <v>360</v>
      </c>
      <c r="K34" s="19"/>
      <c r="L34" s="23" t="s">
        <v>87</v>
      </c>
      <c r="M34" s="98">
        <v>45646</v>
      </c>
      <c r="N34" s="23" t="s">
        <v>87</v>
      </c>
      <c r="O34" s="19"/>
    </row>
    <row r="35" spans="1:15" ht="66.75" customHeight="1">
      <c r="A35" s="28" t="str">
        <f t="shared" si="0"/>
        <v>TC_CHATAAK_HOME_PAGE_033</v>
      </c>
      <c r="B35" s="29" t="s">
        <v>1669</v>
      </c>
      <c r="C35" s="19" t="s">
        <v>1798</v>
      </c>
      <c r="D35" s="19" t="s">
        <v>1684</v>
      </c>
      <c r="E35" s="20" t="s">
        <v>1799</v>
      </c>
      <c r="F35" s="19" t="s">
        <v>87</v>
      </c>
      <c r="G35" s="19" t="s">
        <v>1800</v>
      </c>
      <c r="H35" s="19"/>
      <c r="I35" s="19" t="s">
        <v>243</v>
      </c>
      <c r="J35" s="51" t="s">
        <v>386</v>
      </c>
      <c r="K35" s="19"/>
      <c r="L35" s="23" t="s">
        <v>87</v>
      </c>
      <c r="M35" s="98">
        <v>45646</v>
      </c>
      <c r="N35" s="23" t="s">
        <v>87</v>
      </c>
      <c r="O35" s="19"/>
    </row>
    <row r="36" spans="1:15" ht="66.75" customHeight="1">
      <c r="A36" s="28" t="str">
        <f t="shared" si="0"/>
        <v>TC_CHATAAK_HOME_PAGE_034</v>
      </c>
      <c r="B36" s="29" t="s">
        <v>1669</v>
      </c>
      <c r="C36" s="19" t="s">
        <v>1801</v>
      </c>
      <c r="D36" s="19" t="s">
        <v>1769</v>
      </c>
      <c r="E36" s="20" t="s">
        <v>1802</v>
      </c>
      <c r="F36" s="19" t="s">
        <v>1803</v>
      </c>
      <c r="G36" s="19" t="s">
        <v>1804</v>
      </c>
      <c r="H36" s="19"/>
      <c r="I36" s="19" t="s">
        <v>360</v>
      </c>
      <c r="J36" s="51" t="s">
        <v>386</v>
      </c>
      <c r="K36" s="19"/>
      <c r="L36" s="23" t="s">
        <v>87</v>
      </c>
      <c r="M36" s="98">
        <v>45646</v>
      </c>
      <c r="N36" s="23" t="s">
        <v>87</v>
      </c>
      <c r="O36" s="19"/>
    </row>
    <row r="37" spans="1:15" ht="66.75" customHeight="1">
      <c r="A37" s="28" t="str">
        <f t="shared" si="0"/>
        <v>TC_CHATAAK_HOME_PAGE_035</v>
      </c>
      <c r="B37" s="29" t="s">
        <v>1669</v>
      </c>
      <c r="C37" s="19" t="s">
        <v>1805</v>
      </c>
      <c r="D37" s="19" t="s">
        <v>1806</v>
      </c>
      <c r="E37" s="20" t="s">
        <v>1807</v>
      </c>
      <c r="F37" s="19" t="s">
        <v>1693</v>
      </c>
      <c r="G37" s="19" t="s">
        <v>1808</v>
      </c>
      <c r="H37" s="19"/>
      <c r="I37" s="19" t="s">
        <v>360</v>
      </c>
      <c r="J37" s="51" t="s">
        <v>243</v>
      </c>
      <c r="K37" s="19"/>
      <c r="L37" s="23" t="s">
        <v>87</v>
      </c>
      <c r="M37" s="98">
        <v>45646</v>
      </c>
      <c r="N37" s="23" t="s">
        <v>87</v>
      </c>
      <c r="O37" s="19"/>
    </row>
    <row r="38" spans="1:15" ht="66.75" customHeight="1">
      <c r="A38" s="28" t="str">
        <f t="shared" si="0"/>
        <v>TC_CHATAAK_HOME_PAGE_036</v>
      </c>
      <c r="B38" s="29" t="s">
        <v>1669</v>
      </c>
      <c r="C38" s="19" t="s">
        <v>1809</v>
      </c>
      <c r="D38" s="19" t="s">
        <v>1810</v>
      </c>
      <c r="E38" s="20" t="s">
        <v>1811</v>
      </c>
      <c r="F38" s="19" t="s">
        <v>87</v>
      </c>
      <c r="G38" s="19" t="s">
        <v>1812</v>
      </c>
      <c r="H38" s="19"/>
      <c r="I38" s="19" t="s">
        <v>243</v>
      </c>
      <c r="J38" s="51" t="s">
        <v>386</v>
      </c>
      <c r="K38" s="19"/>
      <c r="L38" s="23" t="s">
        <v>87</v>
      </c>
      <c r="M38" s="98">
        <v>45646</v>
      </c>
      <c r="N38" s="23" t="s">
        <v>87</v>
      </c>
      <c r="O38" s="19"/>
    </row>
    <row r="39" spans="1:15" ht="66.75" customHeight="1">
      <c r="A39" s="28" t="str">
        <f t="shared" si="0"/>
        <v>TC_CHATAAK_HOME_PAGE_037</v>
      </c>
      <c r="B39" s="29" t="s">
        <v>1669</v>
      </c>
      <c r="C39" s="19" t="s">
        <v>1813</v>
      </c>
      <c r="D39" s="19" t="s">
        <v>723</v>
      </c>
      <c r="E39" s="20" t="s">
        <v>1814</v>
      </c>
      <c r="F39" s="19" t="s">
        <v>87</v>
      </c>
      <c r="G39" s="19" t="s">
        <v>1815</v>
      </c>
      <c r="H39" s="19"/>
      <c r="I39" s="19" t="s">
        <v>360</v>
      </c>
      <c r="J39" s="51" t="s">
        <v>243</v>
      </c>
      <c r="K39" s="19"/>
      <c r="L39" s="23" t="s">
        <v>87</v>
      </c>
      <c r="M39" s="98">
        <v>45646</v>
      </c>
      <c r="N39" s="23" t="s">
        <v>87</v>
      </c>
      <c r="O39" s="19"/>
    </row>
    <row r="40" spans="1:15" ht="66.75" customHeight="1">
      <c r="A40" s="28" t="str">
        <f t="shared" si="0"/>
        <v>TC_CHATAAK_HOME_PAGE_038</v>
      </c>
      <c r="B40" s="29" t="s">
        <v>1669</v>
      </c>
      <c r="C40" s="19" t="s">
        <v>1816</v>
      </c>
      <c r="D40" s="19" t="s">
        <v>1817</v>
      </c>
      <c r="E40" s="20" t="s">
        <v>1818</v>
      </c>
      <c r="F40" s="19" t="s">
        <v>1623</v>
      </c>
      <c r="G40" s="19" t="s">
        <v>1819</v>
      </c>
      <c r="H40" s="19"/>
      <c r="I40" s="19" t="s">
        <v>360</v>
      </c>
      <c r="J40" s="51" t="s">
        <v>360</v>
      </c>
      <c r="K40" s="19"/>
      <c r="L40" s="23" t="s">
        <v>87</v>
      </c>
      <c r="M40" s="98">
        <v>45646</v>
      </c>
      <c r="N40" s="23" t="s">
        <v>87</v>
      </c>
      <c r="O40" s="19"/>
    </row>
    <row r="41" spans="1:15" ht="66.75" customHeight="1">
      <c r="A41" s="28" t="str">
        <f t="shared" si="0"/>
        <v>TC_CHATAAK_HOME_PAGE_039</v>
      </c>
      <c r="B41" s="29" t="s">
        <v>1669</v>
      </c>
      <c r="C41" s="19" t="s">
        <v>1820</v>
      </c>
      <c r="D41" s="19" t="s">
        <v>1821</v>
      </c>
      <c r="E41" s="20" t="s">
        <v>1732</v>
      </c>
      <c r="F41" s="19" t="s">
        <v>1822</v>
      </c>
      <c r="G41" s="19" t="s">
        <v>1823</v>
      </c>
      <c r="H41" s="19"/>
      <c r="I41" s="19" t="s">
        <v>360</v>
      </c>
      <c r="J41" s="51" t="s">
        <v>243</v>
      </c>
      <c r="K41" s="19"/>
      <c r="L41" s="23" t="s">
        <v>87</v>
      </c>
      <c r="M41" s="98">
        <v>45646</v>
      </c>
      <c r="N41" s="23" t="s">
        <v>87</v>
      </c>
      <c r="O41" s="19"/>
    </row>
    <row r="42" spans="1:15" ht="66.75" customHeight="1">
      <c r="A42" s="28" t="str">
        <f t="shared" si="0"/>
        <v>TC_CHATAAK_HOME_PAGE_040</v>
      </c>
      <c r="B42" s="29" t="s">
        <v>1669</v>
      </c>
      <c r="C42" s="19" t="s">
        <v>1824</v>
      </c>
      <c r="D42" s="19" t="s">
        <v>1769</v>
      </c>
      <c r="E42" s="20" t="s">
        <v>1825</v>
      </c>
      <c r="F42" s="19" t="s">
        <v>1826</v>
      </c>
      <c r="G42" s="19" t="s">
        <v>1827</v>
      </c>
      <c r="H42" s="19"/>
      <c r="I42" s="19" t="s">
        <v>243</v>
      </c>
      <c r="J42" s="51" t="s">
        <v>386</v>
      </c>
      <c r="K42" s="19"/>
      <c r="L42" s="23" t="s">
        <v>87</v>
      </c>
      <c r="M42" s="98">
        <v>45646</v>
      </c>
      <c r="N42" s="23" t="s">
        <v>87</v>
      </c>
      <c r="O42" s="19"/>
    </row>
    <row r="43" spans="1:15" ht="66.75" customHeight="1">
      <c r="A43" s="28" t="str">
        <f t="shared" si="0"/>
        <v>TC_CHATAAK_HOME_PAGE_041</v>
      </c>
      <c r="B43" s="29" t="s">
        <v>1669</v>
      </c>
      <c r="C43" s="19" t="s">
        <v>1828</v>
      </c>
      <c r="D43" s="19" t="s">
        <v>1684</v>
      </c>
      <c r="E43" s="20" t="s">
        <v>1829</v>
      </c>
      <c r="F43" s="19" t="s">
        <v>1830</v>
      </c>
      <c r="G43" s="19" t="s">
        <v>1831</v>
      </c>
      <c r="H43" s="19"/>
      <c r="I43" s="19" t="s">
        <v>243</v>
      </c>
      <c r="J43" s="51" t="s">
        <v>386</v>
      </c>
      <c r="K43" s="19"/>
      <c r="L43" s="23" t="s">
        <v>87</v>
      </c>
      <c r="M43" s="98">
        <v>45646</v>
      </c>
      <c r="N43" s="23" t="s">
        <v>87</v>
      </c>
      <c r="O43" s="19"/>
    </row>
    <row r="44" spans="1:15" ht="66.75" customHeight="1">
      <c r="A44" s="28" t="str">
        <f t="shared" si="0"/>
        <v>TC_CHATAAK_HOME_PAGE_042</v>
      </c>
      <c r="B44" s="29" t="s">
        <v>1669</v>
      </c>
      <c r="C44" s="19" t="s">
        <v>1832</v>
      </c>
      <c r="D44" s="19" t="s">
        <v>1833</v>
      </c>
      <c r="E44" s="20" t="s">
        <v>1834</v>
      </c>
      <c r="F44" s="19" t="s">
        <v>1835</v>
      </c>
      <c r="G44" s="19" t="s">
        <v>1836</v>
      </c>
      <c r="H44" s="19"/>
      <c r="I44" s="19" t="s">
        <v>360</v>
      </c>
      <c r="J44" s="51" t="s">
        <v>243</v>
      </c>
      <c r="K44" s="19"/>
      <c r="L44" s="23" t="s">
        <v>87</v>
      </c>
      <c r="M44" s="98">
        <v>45646</v>
      </c>
      <c r="N44" s="23" t="s">
        <v>87</v>
      </c>
      <c r="O44" s="19"/>
    </row>
    <row r="45" spans="1:15" ht="66.75" customHeight="1">
      <c r="A45" s="28" t="str">
        <f t="shared" si="0"/>
        <v>TC_CHATAAK_HOME_PAGE_043</v>
      </c>
      <c r="B45" s="29" t="s">
        <v>1669</v>
      </c>
      <c r="C45" s="19" t="s">
        <v>1837</v>
      </c>
      <c r="D45" s="19" t="s">
        <v>1684</v>
      </c>
      <c r="E45" s="20" t="s">
        <v>1838</v>
      </c>
      <c r="F45" s="19" t="s">
        <v>1839</v>
      </c>
      <c r="G45" s="19" t="s">
        <v>1840</v>
      </c>
      <c r="H45" s="19"/>
      <c r="I45" s="19" t="s">
        <v>360</v>
      </c>
      <c r="J45" s="51" t="s">
        <v>360</v>
      </c>
      <c r="K45" s="19"/>
      <c r="L45" s="23" t="s">
        <v>87</v>
      </c>
      <c r="M45" s="98">
        <v>45646</v>
      </c>
      <c r="N45" s="23" t="s">
        <v>87</v>
      </c>
      <c r="O45" s="19"/>
    </row>
    <row r="46" spans="1:15" ht="66.75" customHeight="1">
      <c r="A46" s="28" t="str">
        <f t="shared" si="0"/>
        <v>TC_CHATAAK_HOME_PAGE_044</v>
      </c>
      <c r="B46" s="29" t="s">
        <v>1669</v>
      </c>
      <c r="C46" s="19" t="s">
        <v>1841</v>
      </c>
      <c r="D46" s="19" t="s">
        <v>1842</v>
      </c>
      <c r="E46" s="20" t="s">
        <v>1843</v>
      </c>
      <c r="F46" s="19" t="s">
        <v>1652</v>
      </c>
      <c r="G46" s="19" t="s">
        <v>1844</v>
      </c>
      <c r="H46" s="19"/>
      <c r="I46" s="19" t="s">
        <v>243</v>
      </c>
      <c r="J46" s="51" t="s">
        <v>386</v>
      </c>
      <c r="K46" s="19"/>
      <c r="L46" s="23" t="s">
        <v>87</v>
      </c>
      <c r="M46" s="98">
        <v>45646</v>
      </c>
      <c r="N46" s="23" t="s">
        <v>87</v>
      </c>
      <c r="O46" s="19"/>
    </row>
    <row r="47" spans="1:15" ht="66.75" customHeight="1">
      <c r="A47" s="28" t="str">
        <f t="shared" si="0"/>
        <v>TC_CHATAAK_HOME_PAGE_045</v>
      </c>
      <c r="B47" s="29" t="s">
        <v>1669</v>
      </c>
      <c r="C47" s="19" t="s">
        <v>1845</v>
      </c>
      <c r="D47" s="19" t="s">
        <v>1684</v>
      </c>
      <c r="E47" s="20" t="s">
        <v>1846</v>
      </c>
      <c r="F47" s="19" t="s">
        <v>1847</v>
      </c>
      <c r="G47" s="19" t="s">
        <v>1848</v>
      </c>
      <c r="H47" s="19"/>
      <c r="I47" s="19" t="s">
        <v>360</v>
      </c>
      <c r="J47" s="51" t="s">
        <v>243</v>
      </c>
      <c r="K47" s="19"/>
      <c r="L47" s="23" t="s">
        <v>87</v>
      </c>
      <c r="M47" s="98">
        <v>45646</v>
      </c>
      <c r="N47" s="23" t="s">
        <v>87</v>
      </c>
      <c r="O47" s="19"/>
    </row>
    <row r="48" spans="1:15" ht="66.75" customHeight="1">
      <c r="A48" s="28" t="str">
        <f t="shared" si="0"/>
        <v>TC_CHATAAK_HOME_PAGE_046</v>
      </c>
      <c r="B48" s="29" t="s">
        <v>1669</v>
      </c>
      <c r="C48" s="19" t="s">
        <v>1849</v>
      </c>
      <c r="D48" s="19" t="s">
        <v>1850</v>
      </c>
      <c r="E48" s="20" t="s">
        <v>1851</v>
      </c>
      <c r="F48" s="19" t="s">
        <v>87</v>
      </c>
      <c r="G48" s="19" t="s">
        <v>1852</v>
      </c>
      <c r="H48" s="19"/>
      <c r="I48" s="19" t="s">
        <v>243</v>
      </c>
      <c r="J48" s="51" t="s">
        <v>386</v>
      </c>
      <c r="K48" s="19"/>
      <c r="L48" s="23" t="s">
        <v>87</v>
      </c>
      <c r="M48" s="98">
        <v>45646</v>
      </c>
      <c r="N48" s="23" t="s">
        <v>87</v>
      </c>
      <c r="O48" s="19"/>
    </row>
    <row r="49" spans="1:15" ht="66.75" customHeight="1">
      <c r="A49" s="41" t="str">
        <f t="shared" si="0"/>
        <v>TC_CHATAAK_HOME_PAGE_047</v>
      </c>
      <c r="B49" s="42" t="s">
        <v>1669</v>
      </c>
      <c r="C49" s="52" t="s">
        <v>1853</v>
      </c>
      <c r="D49" s="52" t="s">
        <v>1684</v>
      </c>
      <c r="E49" s="66" t="s">
        <v>1854</v>
      </c>
      <c r="F49" s="52" t="s">
        <v>87</v>
      </c>
      <c r="G49" s="52" t="s">
        <v>1855</v>
      </c>
      <c r="H49" s="52"/>
      <c r="I49" s="52" t="s">
        <v>360</v>
      </c>
      <c r="J49" s="79" t="s">
        <v>243</v>
      </c>
      <c r="K49" s="52"/>
      <c r="L49" s="44" t="s">
        <v>87</v>
      </c>
      <c r="M49" s="110">
        <v>45646</v>
      </c>
      <c r="N49" s="44" t="s">
        <v>87</v>
      </c>
      <c r="O49" s="52"/>
    </row>
    <row r="50" spans="1:15" ht="66.75" customHeight="1">
      <c r="A50" s="28" t="str">
        <f t="shared" si="0"/>
        <v>TC_CHATAAK_HOME_PAGE_048</v>
      </c>
      <c r="B50" s="29" t="s">
        <v>1669</v>
      </c>
      <c r="C50" s="19" t="s">
        <v>1856</v>
      </c>
      <c r="D50" s="19" t="s">
        <v>1684</v>
      </c>
      <c r="E50" s="20" t="s">
        <v>1857</v>
      </c>
      <c r="F50" s="19"/>
      <c r="G50" s="19" t="s">
        <v>1858</v>
      </c>
      <c r="H50" s="19"/>
      <c r="I50" s="19" t="s">
        <v>360</v>
      </c>
      <c r="J50" s="19" t="s">
        <v>243</v>
      </c>
      <c r="K50" s="19"/>
      <c r="L50" s="23" t="s">
        <v>87</v>
      </c>
      <c r="M50" s="31">
        <v>45646</v>
      </c>
      <c r="N50" s="23" t="s">
        <v>87</v>
      </c>
      <c r="O50" s="19"/>
    </row>
  </sheetData>
  <conditionalFormatting sqref="K4:K18">
    <cfRule type="containsText" dxfId="31" priority="5" operator="containsText" text="NOT TESTED">
      <formula>NOT(ISERROR(SEARCH("NOT TESTED",K4)))</formula>
    </cfRule>
    <cfRule type="containsText" dxfId="30" priority="6" operator="containsText" text="BLOCKED">
      <formula>NOT(ISERROR(SEARCH("BLOCKED",K4)))</formula>
    </cfRule>
    <cfRule type="containsText" dxfId="29" priority="7" operator="containsText" text="FAIL">
      <formula>NOT(ISERROR(SEARCH("FAIL",K4)))</formula>
    </cfRule>
    <cfRule type="containsText" dxfId="28" priority="8" operator="containsText" text="PASS">
      <formula>NOT(ISERROR(SEARCH("PASS",K4)))</formula>
    </cfRule>
  </conditionalFormatting>
  <conditionalFormatting sqref="K3">
    <cfRule type="containsText" dxfId="27" priority="1" operator="containsText" text="NOT TESTED">
      <formula>NOT(ISERROR(SEARCH("NOT TESTED",K3)))</formula>
    </cfRule>
    <cfRule type="containsText" dxfId="26" priority="2" operator="containsText" text="BLOCKED">
      <formula>NOT(ISERROR(SEARCH("BLOCKED",K3)))</formula>
    </cfRule>
    <cfRule type="containsText" dxfId="25" priority="3" operator="containsText" text="FAIL">
      <formula>NOT(ISERROR(SEARCH("FAIL",K3)))</formula>
    </cfRule>
    <cfRule type="containsText" dxfId="24" priority="4" operator="containsText" text="PASS">
      <formula>NOT(ISERROR(SEARCH("PASS",K3)))</formula>
    </cfRule>
  </conditionalFormatting>
  <dataValidations count="3">
    <dataValidation type="list" allowBlank="1" showInputMessage="1" showErrorMessage="1" sqref="I1:I38" xr:uid="{C00AC132-1548-49E2-9C49-EB3EF5EF57A8}">
      <formula1>"P1,P2,P3,P4,P5"</formula1>
    </dataValidation>
    <dataValidation type="list" allowBlank="1" showInputMessage="1" showErrorMessage="1" sqref="J3:J38" xr:uid="{3FFEEA9E-4087-4DF6-B797-F9987406F837}">
      <formula1>"BLOCKER,CRITICAL,MAJOR,MEDIUM,LOW"</formula1>
    </dataValidation>
    <dataValidation type="list" allowBlank="1" showInputMessage="1" showErrorMessage="1" sqref="K3:K38" xr:uid="{70623F06-1446-4978-AC70-9056FFC7209A}">
      <formula1>"PASS, FAIL, Blocked, Not Tested"</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5C054-72E0-4416-B72F-0EDD4065C157}">
  <dimension ref="A1:O50"/>
  <sheetViews>
    <sheetView workbookViewId="0">
      <selection activeCell="B3" sqref="B3"/>
    </sheetView>
  </sheetViews>
  <sheetFormatPr defaultRowHeight="52.5" customHeight="1"/>
  <cols>
    <col min="1" max="1" width="39.85546875" customWidth="1"/>
    <col min="2" max="2" width="44.85546875" customWidth="1"/>
    <col min="3" max="3" width="69.85546875" bestFit="1" customWidth="1"/>
    <col min="4" max="4" width="42.85546875" bestFit="1" customWidth="1"/>
    <col min="5" max="5" width="45.28515625" bestFit="1" customWidth="1"/>
    <col min="6" max="6" width="34.140625" bestFit="1" customWidth="1"/>
    <col min="7" max="7" width="82.140625" bestFit="1" customWidth="1"/>
    <col min="8" max="8" width="43.28515625" customWidth="1"/>
    <col min="9" max="9" width="8.140625" bestFit="1" customWidth="1"/>
    <col min="10" max="10" width="8.85546875" bestFit="1" customWidth="1"/>
    <col min="11" max="11" width="7" bestFit="1" customWidth="1"/>
    <col min="12" max="12" width="11.28515625" bestFit="1" customWidth="1"/>
    <col min="13" max="13" width="11.140625" bestFit="1" customWidth="1"/>
    <col min="14" max="14" width="12" bestFit="1" customWidth="1"/>
    <col min="15" max="15" width="12.7109375" bestFit="1" customWidth="1"/>
  </cols>
  <sheetData>
    <row r="1" spans="1:15" ht="15.75" customHeight="1">
      <c r="A1" s="92" t="s">
        <v>66</v>
      </c>
      <c r="B1" s="92" t="s">
        <v>67</v>
      </c>
      <c r="C1" s="92" t="s">
        <v>68</v>
      </c>
      <c r="D1" s="92" t="s">
        <v>69</v>
      </c>
      <c r="E1" s="92" t="s">
        <v>70</v>
      </c>
      <c r="F1" s="92" t="s">
        <v>71</v>
      </c>
      <c r="G1" s="92" t="s">
        <v>72</v>
      </c>
      <c r="H1" s="92" t="s">
        <v>73</v>
      </c>
      <c r="I1" s="92" t="s">
        <v>24</v>
      </c>
      <c r="J1" s="92" t="s">
        <v>74</v>
      </c>
      <c r="K1" s="92" t="s">
        <v>75</v>
      </c>
      <c r="L1" s="92" t="s">
        <v>76</v>
      </c>
      <c r="M1" s="92" t="s">
        <v>26</v>
      </c>
      <c r="N1" s="92" t="s">
        <v>77</v>
      </c>
      <c r="O1" s="92" t="s">
        <v>169</v>
      </c>
    </row>
    <row r="2" spans="1:15" ht="52.5" customHeight="1">
      <c r="A2" s="59" t="str">
        <f>HYPERLINK("#'Test Scenarios'!A1", "&lt;&lt;TEST SCENARIOS")</f>
        <v>&lt;&lt;TEST SCENARIOS</v>
      </c>
      <c r="B2" s="27"/>
      <c r="C2" s="22"/>
      <c r="D2" s="22"/>
      <c r="E2" s="22"/>
      <c r="F2" s="22"/>
      <c r="G2" s="22"/>
      <c r="H2" s="22"/>
      <c r="I2" s="101"/>
      <c r="J2" s="101"/>
      <c r="K2" s="22"/>
      <c r="L2" s="22"/>
      <c r="M2" s="28"/>
      <c r="N2" s="23"/>
      <c r="O2" s="19"/>
    </row>
    <row r="3" spans="1:15" ht="52.5" customHeight="1">
      <c r="A3" s="28" t="str">
        <f>"TC_CHATAAK_DELETE_ACCOUNT_" &amp; TEXT(ROW(A1), "000")</f>
        <v>TC_CHATAAK_DELETE_ACCOUNT_001</v>
      </c>
      <c r="B3" s="29" t="s">
        <v>1859</v>
      </c>
      <c r="C3" s="19" t="s">
        <v>1860</v>
      </c>
      <c r="D3" s="19" t="s">
        <v>1791</v>
      </c>
      <c r="E3" s="20" t="s">
        <v>1861</v>
      </c>
      <c r="F3" s="19" t="s">
        <v>87</v>
      </c>
      <c r="G3" s="19" t="s">
        <v>1862</v>
      </c>
      <c r="H3" s="67"/>
      <c r="I3" s="19" t="s">
        <v>360</v>
      </c>
      <c r="J3" s="19" t="s">
        <v>243</v>
      </c>
      <c r="K3" s="109"/>
      <c r="L3" s="23" t="s">
        <v>87</v>
      </c>
      <c r="M3" s="31">
        <v>45646</v>
      </c>
      <c r="N3" s="23" t="s">
        <v>87</v>
      </c>
      <c r="O3" s="19"/>
    </row>
    <row r="4" spans="1:15" ht="52.5" customHeight="1">
      <c r="A4" s="28" t="str">
        <f t="shared" ref="A4:A30" si="0">"TC_CHATAAK_DELETE_ACCOUNT_" &amp; TEXT(ROW(A2), "000")</f>
        <v>TC_CHATAAK_DELETE_ACCOUNT_002</v>
      </c>
      <c r="B4" s="29" t="s">
        <v>1859</v>
      </c>
      <c r="C4" s="19" t="s">
        <v>1863</v>
      </c>
      <c r="D4" s="19" t="s">
        <v>1791</v>
      </c>
      <c r="E4" s="20" t="s">
        <v>1864</v>
      </c>
      <c r="F4" s="19" t="s">
        <v>87</v>
      </c>
      <c r="G4" s="19" t="s">
        <v>1865</v>
      </c>
      <c r="H4" s="67"/>
      <c r="I4" s="19" t="s">
        <v>360</v>
      </c>
      <c r="J4" s="19" t="s">
        <v>360</v>
      </c>
      <c r="K4" s="109"/>
      <c r="L4" s="23" t="s">
        <v>87</v>
      </c>
      <c r="M4" s="31">
        <v>45646</v>
      </c>
      <c r="N4" s="23" t="s">
        <v>87</v>
      </c>
      <c r="O4" s="19"/>
    </row>
    <row r="5" spans="1:15" ht="52.5" customHeight="1">
      <c r="A5" s="28" t="str">
        <f t="shared" si="0"/>
        <v>TC_CHATAAK_DELETE_ACCOUNT_003</v>
      </c>
      <c r="B5" s="29" t="s">
        <v>1859</v>
      </c>
      <c r="C5" s="19" t="s">
        <v>1866</v>
      </c>
      <c r="D5" s="19" t="s">
        <v>1791</v>
      </c>
      <c r="E5" s="20" t="s">
        <v>1867</v>
      </c>
      <c r="F5" s="19" t="s">
        <v>87</v>
      </c>
      <c r="G5" s="19" t="s">
        <v>1868</v>
      </c>
      <c r="H5" s="60"/>
      <c r="I5" s="19" t="s">
        <v>360</v>
      </c>
      <c r="J5" s="19" t="s">
        <v>243</v>
      </c>
      <c r="K5" s="109"/>
      <c r="L5" s="23" t="s">
        <v>87</v>
      </c>
      <c r="M5" s="31">
        <v>45646</v>
      </c>
      <c r="N5" s="23" t="s">
        <v>87</v>
      </c>
      <c r="O5" s="19"/>
    </row>
    <row r="6" spans="1:15" ht="52.5" customHeight="1">
      <c r="A6" s="28" t="str">
        <f t="shared" si="0"/>
        <v>TC_CHATAAK_DELETE_ACCOUNT_004</v>
      </c>
      <c r="B6" s="29" t="s">
        <v>1859</v>
      </c>
      <c r="C6" s="19" t="s">
        <v>1869</v>
      </c>
      <c r="D6" s="19" t="s">
        <v>1870</v>
      </c>
      <c r="E6" s="20" t="s">
        <v>1871</v>
      </c>
      <c r="F6" s="19" t="s">
        <v>87</v>
      </c>
      <c r="G6" s="19" t="s">
        <v>1872</v>
      </c>
      <c r="H6" s="67"/>
      <c r="I6" s="19" t="s">
        <v>360</v>
      </c>
      <c r="J6" s="19" t="s">
        <v>360</v>
      </c>
      <c r="K6" s="109"/>
      <c r="L6" s="23" t="s">
        <v>87</v>
      </c>
      <c r="M6" s="31">
        <v>45646</v>
      </c>
      <c r="N6" s="23" t="s">
        <v>87</v>
      </c>
      <c r="O6" s="53"/>
    </row>
    <row r="7" spans="1:15" ht="52.5" customHeight="1">
      <c r="A7" s="28" t="str">
        <f t="shared" si="0"/>
        <v>TC_CHATAAK_DELETE_ACCOUNT_005</v>
      </c>
      <c r="B7" s="29" t="s">
        <v>1859</v>
      </c>
      <c r="C7" s="19" t="s">
        <v>1873</v>
      </c>
      <c r="D7" s="19" t="s">
        <v>249</v>
      </c>
      <c r="E7" s="20" t="s">
        <v>1874</v>
      </c>
      <c r="F7" s="19" t="s">
        <v>87</v>
      </c>
      <c r="G7" s="19" t="s">
        <v>1875</v>
      </c>
      <c r="H7" s="67"/>
      <c r="I7" s="19" t="s">
        <v>360</v>
      </c>
      <c r="J7" s="19" t="s">
        <v>360</v>
      </c>
      <c r="K7" s="109"/>
      <c r="L7" s="23" t="s">
        <v>87</v>
      </c>
      <c r="M7" s="31">
        <v>45646</v>
      </c>
      <c r="N7" s="23" t="s">
        <v>87</v>
      </c>
      <c r="O7" s="53"/>
    </row>
    <row r="8" spans="1:15" ht="52.5" customHeight="1">
      <c r="A8" s="28" t="str">
        <f t="shared" si="0"/>
        <v>TC_CHATAAK_DELETE_ACCOUNT_006</v>
      </c>
      <c r="B8" s="29" t="s">
        <v>1859</v>
      </c>
      <c r="C8" s="19" t="s">
        <v>1876</v>
      </c>
      <c r="D8" s="19" t="s">
        <v>1791</v>
      </c>
      <c r="E8" s="20" t="s">
        <v>1877</v>
      </c>
      <c r="F8" s="19" t="s">
        <v>87</v>
      </c>
      <c r="G8" s="19" t="s">
        <v>1878</v>
      </c>
      <c r="H8" s="113"/>
      <c r="I8" s="19" t="s">
        <v>243</v>
      </c>
      <c r="J8" s="19" t="s">
        <v>386</v>
      </c>
      <c r="K8" s="109"/>
      <c r="L8" s="23" t="s">
        <v>87</v>
      </c>
      <c r="M8" s="31">
        <v>45646</v>
      </c>
      <c r="N8" s="23" t="s">
        <v>87</v>
      </c>
      <c r="O8" s="19"/>
    </row>
    <row r="9" spans="1:15" ht="52.5" customHeight="1">
      <c r="A9" s="28" t="str">
        <f t="shared" si="0"/>
        <v>TC_CHATAAK_DELETE_ACCOUNT_007</v>
      </c>
      <c r="B9" s="29" t="s">
        <v>1859</v>
      </c>
      <c r="C9" s="19" t="s">
        <v>1879</v>
      </c>
      <c r="D9" s="19" t="s">
        <v>1880</v>
      </c>
      <c r="E9" s="20" t="s">
        <v>1881</v>
      </c>
      <c r="F9" s="19" t="s">
        <v>1882</v>
      </c>
      <c r="G9" s="19" t="s">
        <v>1883</v>
      </c>
      <c r="H9" s="60"/>
      <c r="I9" s="19" t="s">
        <v>360</v>
      </c>
      <c r="J9" s="19" t="s">
        <v>360</v>
      </c>
      <c r="K9" s="109"/>
      <c r="L9" s="23" t="s">
        <v>87</v>
      </c>
      <c r="M9" s="31">
        <v>45646</v>
      </c>
      <c r="N9" s="23" t="s">
        <v>87</v>
      </c>
      <c r="O9" s="19"/>
    </row>
    <row r="10" spans="1:15" ht="52.5" customHeight="1">
      <c r="A10" s="28" t="str">
        <f t="shared" si="0"/>
        <v>TC_CHATAAK_DELETE_ACCOUNT_008</v>
      </c>
      <c r="B10" s="29" t="s">
        <v>1859</v>
      </c>
      <c r="C10" s="19" t="s">
        <v>1884</v>
      </c>
      <c r="D10" s="19" t="s">
        <v>1885</v>
      </c>
      <c r="E10" s="20" t="s">
        <v>1886</v>
      </c>
      <c r="F10" s="19" t="s">
        <v>87</v>
      </c>
      <c r="G10" s="19" t="s">
        <v>1887</v>
      </c>
      <c r="H10" s="113"/>
      <c r="I10" s="19" t="s">
        <v>243</v>
      </c>
      <c r="J10" s="19" t="s">
        <v>243</v>
      </c>
      <c r="K10" s="109"/>
      <c r="L10" s="23" t="s">
        <v>87</v>
      </c>
      <c r="M10" s="31">
        <v>45646</v>
      </c>
      <c r="N10" s="23" t="s">
        <v>87</v>
      </c>
      <c r="O10" s="53"/>
    </row>
    <row r="11" spans="1:15" ht="52.5" customHeight="1">
      <c r="A11" s="28" t="str">
        <f t="shared" si="0"/>
        <v>TC_CHATAAK_DELETE_ACCOUNT_009</v>
      </c>
      <c r="B11" s="29" t="s">
        <v>1859</v>
      </c>
      <c r="C11" s="19" t="s">
        <v>1888</v>
      </c>
      <c r="D11" s="19" t="s">
        <v>1779</v>
      </c>
      <c r="E11" s="20" t="s">
        <v>1889</v>
      </c>
      <c r="F11" s="19" t="s">
        <v>87</v>
      </c>
      <c r="G11" s="19" t="s">
        <v>1890</v>
      </c>
      <c r="H11" s="113"/>
      <c r="I11" s="19" t="s">
        <v>360</v>
      </c>
      <c r="J11" s="19" t="s">
        <v>243</v>
      </c>
      <c r="K11" s="109"/>
      <c r="L11" s="23" t="s">
        <v>87</v>
      </c>
      <c r="M11" s="31">
        <v>45646</v>
      </c>
      <c r="N11" s="23" t="s">
        <v>87</v>
      </c>
      <c r="O11" s="53"/>
    </row>
    <row r="12" spans="1:15" ht="52.5" customHeight="1">
      <c r="A12" s="28" t="str">
        <f t="shared" si="0"/>
        <v>TC_CHATAAK_DELETE_ACCOUNT_010</v>
      </c>
      <c r="B12" s="29" t="s">
        <v>1859</v>
      </c>
      <c r="C12" s="19" t="s">
        <v>1891</v>
      </c>
      <c r="D12" s="19" t="s">
        <v>1791</v>
      </c>
      <c r="E12" s="20" t="s">
        <v>1892</v>
      </c>
      <c r="F12" s="19" t="s">
        <v>1893</v>
      </c>
      <c r="G12" s="19" t="s">
        <v>1894</v>
      </c>
      <c r="H12" s="134"/>
      <c r="I12" s="19" t="s">
        <v>360</v>
      </c>
      <c r="J12" s="19" t="s">
        <v>243</v>
      </c>
      <c r="K12" s="109"/>
      <c r="L12" s="23" t="s">
        <v>87</v>
      </c>
      <c r="M12" s="31">
        <v>45646</v>
      </c>
      <c r="N12" s="23" t="s">
        <v>87</v>
      </c>
      <c r="O12" s="19"/>
    </row>
    <row r="13" spans="1:15" ht="52.5" customHeight="1">
      <c r="A13" s="28" t="str">
        <f t="shared" si="0"/>
        <v>TC_CHATAAK_DELETE_ACCOUNT_011</v>
      </c>
      <c r="B13" s="29" t="s">
        <v>1859</v>
      </c>
      <c r="C13" s="19" t="s">
        <v>1895</v>
      </c>
      <c r="D13" s="19" t="s">
        <v>1896</v>
      </c>
      <c r="E13" s="20" t="s">
        <v>1871</v>
      </c>
      <c r="F13" s="19" t="s">
        <v>87</v>
      </c>
      <c r="G13" s="19" t="s">
        <v>1897</v>
      </c>
      <c r="H13" s="113"/>
      <c r="I13" s="19" t="s">
        <v>360</v>
      </c>
      <c r="J13" s="19" t="s">
        <v>360</v>
      </c>
      <c r="K13" s="109"/>
      <c r="L13" s="23" t="s">
        <v>87</v>
      </c>
      <c r="M13" s="31">
        <v>45646</v>
      </c>
      <c r="N13" s="23" t="s">
        <v>87</v>
      </c>
      <c r="O13" s="53"/>
    </row>
    <row r="14" spans="1:15" ht="52.5" customHeight="1">
      <c r="A14" s="28" t="str">
        <f t="shared" si="0"/>
        <v>TC_CHATAAK_DELETE_ACCOUNT_012</v>
      </c>
      <c r="B14" s="29" t="s">
        <v>1859</v>
      </c>
      <c r="C14" s="19" t="s">
        <v>1898</v>
      </c>
      <c r="D14" s="19" t="s">
        <v>1880</v>
      </c>
      <c r="E14" s="20" t="s">
        <v>1899</v>
      </c>
      <c r="F14" s="19" t="s">
        <v>1882</v>
      </c>
      <c r="G14" s="19" t="s">
        <v>1883</v>
      </c>
      <c r="H14" s="67"/>
      <c r="I14" s="19" t="s">
        <v>360</v>
      </c>
      <c r="J14" s="19" t="s">
        <v>360</v>
      </c>
      <c r="K14" s="109"/>
      <c r="L14" s="23" t="s">
        <v>87</v>
      </c>
      <c r="M14" s="31">
        <v>45646</v>
      </c>
      <c r="N14" s="23" t="s">
        <v>87</v>
      </c>
      <c r="O14" s="19"/>
    </row>
    <row r="15" spans="1:15" ht="52.5" customHeight="1">
      <c r="A15" s="28" t="str">
        <f t="shared" si="0"/>
        <v>TC_CHATAAK_DELETE_ACCOUNT_013</v>
      </c>
      <c r="B15" s="29" t="s">
        <v>1859</v>
      </c>
      <c r="C15" s="19" t="s">
        <v>1900</v>
      </c>
      <c r="D15" s="19" t="s">
        <v>1684</v>
      </c>
      <c r="E15" s="20" t="s">
        <v>1901</v>
      </c>
      <c r="F15" s="19" t="s">
        <v>87</v>
      </c>
      <c r="G15" s="19" t="s">
        <v>1902</v>
      </c>
      <c r="H15" s="114"/>
      <c r="I15" s="19" t="s">
        <v>360</v>
      </c>
      <c r="J15" s="19" t="s">
        <v>243</v>
      </c>
      <c r="K15" s="109"/>
      <c r="L15" s="23" t="s">
        <v>87</v>
      </c>
      <c r="M15" s="31">
        <v>45646</v>
      </c>
      <c r="N15" s="23" t="s">
        <v>87</v>
      </c>
      <c r="O15" s="19"/>
    </row>
    <row r="16" spans="1:15" ht="52.5" customHeight="1">
      <c r="A16" s="28" t="str">
        <f t="shared" si="0"/>
        <v>TC_CHATAAK_DELETE_ACCOUNT_014</v>
      </c>
      <c r="B16" s="29" t="s">
        <v>1859</v>
      </c>
      <c r="C16" s="19" t="s">
        <v>1903</v>
      </c>
      <c r="D16" s="19" t="s">
        <v>1904</v>
      </c>
      <c r="E16" s="20" t="s">
        <v>1905</v>
      </c>
      <c r="F16" s="19" t="s">
        <v>1904</v>
      </c>
      <c r="G16" s="19" t="s">
        <v>1906</v>
      </c>
      <c r="H16" s="113"/>
      <c r="I16" s="19" t="s">
        <v>243</v>
      </c>
      <c r="J16" s="19" t="s">
        <v>243</v>
      </c>
      <c r="K16" s="109"/>
      <c r="L16" s="23" t="s">
        <v>87</v>
      </c>
      <c r="M16" s="31">
        <v>45646</v>
      </c>
      <c r="N16" s="23" t="s">
        <v>87</v>
      </c>
      <c r="O16" s="53"/>
    </row>
    <row r="17" spans="1:15" ht="52.5" customHeight="1">
      <c r="A17" s="28" t="str">
        <f t="shared" si="0"/>
        <v>TC_CHATAAK_DELETE_ACCOUNT_015</v>
      </c>
      <c r="B17" s="29" t="s">
        <v>1859</v>
      </c>
      <c r="C17" s="19" t="s">
        <v>1907</v>
      </c>
      <c r="D17" s="19" t="s">
        <v>1908</v>
      </c>
      <c r="E17" s="20" t="s">
        <v>1909</v>
      </c>
      <c r="F17" s="19" t="s">
        <v>1910</v>
      </c>
      <c r="G17" s="19" t="s">
        <v>1911</v>
      </c>
      <c r="H17" s="115"/>
      <c r="I17" s="19" t="s">
        <v>243</v>
      </c>
      <c r="J17" s="19" t="s">
        <v>243</v>
      </c>
      <c r="K17" s="109"/>
      <c r="L17" s="23" t="s">
        <v>87</v>
      </c>
      <c r="M17" s="31">
        <v>45646</v>
      </c>
      <c r="N17" s="23" t="s">
        <v>87</v>
      </c>
      <c r="O17" s="19"/>
    </row>
    <row r="18" spans="1:15" ht="52.5" customHeight="1">
      <c r="A18" s="28" t="str">
        <f t="shared" si="0"/>
        <v>TC_CHATAAK_DELETE_ACCOUNT_016</v>
      </c>
      <c r="B18" s="29" t="s">
        <v>1859</v>
      </c>
      <c r="C18" s="19" t="s">
        <v>1912</v>
      </c>
      <c r="D18" s="19" t="s">
        <v>1913</v>
      </c>
      <c r="E18" s="20" t="s">
        <v>1914</v>
      </c>
      <c r="F18" s="19" t="s">
        <v>87</v>
      </c>
      <c r="G18" s="19" t="s">
        <v>1915</v>
      </c>
      <c r="H18" s="67"/>
      <c r="I18" s="19" t="s">
        <v>360</v>
      </c>
      <c r="J18" s="19" t="s">
        <v>360</v>
      </c>
      <c r="K18" s="109"/>
      <c r="L18" s="23" t="s">
        <v>87</v>
      </c>
      <c r="M18" s="31">
        <v>45646</v>
      </c>
      <c r="N18" s="23" t="s">
        <v>87</v>
      </c>
      <c r="O18" s="19"/>
    </row>
    <row r="19" spans="1:15" ht="52.5" customHeight="1">
      <c r="A19" s="28" t="str">
        <f t="shared" si="0"/>
        <v>TC_CHATAAK_DELETE_ACCOUNT_017</v>
      </c>
      <c r="B19" s="29" t="s">
        <v>1859</v>
      </c>
      <c r="C19" s="19" t="s">
        <v>1916</v>
      </c>
      <c r="D19" s="19" t="s">
        <v>1917</v>
      </c>
      <c r="E19" s="20" t="s">
        <v>1918</v>
      </c>
      <c r="F19" s="19" t="s">
        <v>87</v>
      </c>
      <c r="G19" s="19" t="s">
        <v>1919</v>
      </c>
      <c r="H19" s="67"/>
      <c r="I19" s="19" t="s">
        <v>360</v>
      </c>
      <c r="J19" s="19" t="s">
        <v>243</v>
      </c>
      <c r="K19" s="51"/>
      <c r="L19" s="23" t="s">
        <v>87</v>
      </c>
      <c r="M19" s="31">
        <v>45646</v>
      </c>
      <c r="N19" s="23" t="s">
        <v>87</v>
      </c>
      <c r="O19" s="19"/>
    </row>
    <row r="20" spans="1:15" ht="52.5" customHeight="1">
      <c r="A20" s="28" t="str">
        <f t="shared" si="0"/>
        <v>TC_CHATAAK_DELETE_ACCOUNT_018</v>
      </c>
      <c r="B20" s="29" t="s">
        <v>1859</v>
      </c>
      <c r="C20" s="19" t="s">
        <v>1920</v>
      </c>
      <c r="D20" s="19" t="s">
        <v>1921</v>
      </c>
      <c r="E20" s="20" t="s">
        <v>1922</v>
      </c>
      <c r="F20" s="19" t="s">
        <v>1923</v>
      </c>
      <c r="G20" s="19" t="s">
        <v>1924</v>
      </c>
      <c r="H20" s="67"/>
      <c r="I20" s="19" t="s">
        <v>360</v>
      </c>
      <c r="J20" s="19" t="s">
        <v>386</v>
      </c>
      <c r="K20" s="51"/>
      <c r="L20" s="23" t="s">
        <v>87</v>
      </c>
      <c r="M20" s="31">
        <v>45646</v>
      </c>
      <c r="N20" s="23" t="s">
        <v>87</v>
      </c>
      <c r="O20" s="19"/>
    </row>
    <row r="21" spans="1:15" ht="52.5" customHeight="1">
      <c r="A21" s="28" t="str">
        <f t="shared" si="0"/>
        <v>TC_CHATAAK_DELETE_ACCOUNT_019</v>
      </c>
      <c r="B21" s="29" t="s">
        <v>1859</v>
      </c>
      <c r="C21" s="19" t="s">
        <v>1925</v>
      </c>
      <c r="D21" s="19" t="s">
        <v>1926</v>
      </c>
      <c r="E21" s="20" t="s">
        <v>1927</v>
      </c>
      <c r="F21" s="19" t="s">
        <v>87</v>
      </c>
      <c r="G21" s="19" t="s">
        <v>1928</v>
      </c>
      <c r="H21" s="67"/>
      <c r="I21" s="19" t="s">
        <v>360</v>
      </c>
      <c r="J21" s="19" t="s">
        <v>243</v>
      </c>
      <c r="K21" s="51"/>
      <c r="L21" s="23" t="s">
        <v>87</v>
      </c>
      <c r="M21" s="31">
        <v>45646</v>
      </c>
      <c r="N21" s="23" t="s">
        <v>87</v>
      </c>
      <c r="O21" s="19"/>
    </row>
    <row r="22" spans="1:15" ht="52.5" customHeight="1">
      <c r="A22" s="28" t="str">
        <f t="shared" si="0"/>
        <v>TC_CHATAAK_DELETE_ACCOUNT_020</v>
      </c>
      <c r="B22" s="29" t="s">
        <v>1859</v>
      </c>
      <c r="C22" s="19" t="s">
        <v>1929</v>
      </c>
      <c r="D22" s="19" t="s">
        <v>1930</v>
      </c>
      <c r="E22" s="20" t="s">
        <v>1931</v>
      </c>
      <c r="F22" s="19" t="s">
        <v>87</v>
      </c>
      <c r="G22" s="19" t="s">
        <v>1932</v>
      </c>
      <c r="H22" s="67"/>
      <c r="I22" s="19" t="s">
        <v>243</v>
      </c>
      <c r="J22" s="19" t="s">
        <v>386</v>
      </c>
      <c r="K22" s="51"/>
      <c r="L22" s="23" t="s">
        <v>87</v>
      </c>
      <c r="M22" s="31">
        <v>45646</v>
      </c>
      <c r="N22" s="23" t="s">
        <v>87</v>
      </c>
      <c r="O22" s="19"/>
    </row>
    <row r="23" spans="1:15" ht="52.5" customHeight="1">
      <c r="A23" s="28" t="str">
        <f t="shared" si="0"/>
        <v>TC_CHATAAK_DELETE_ACCOUNT_021</v>
      </c>
      <c r="B23" s="29" t="s">
        <v>1859</v>
      </c>
      <c r="C23" s="19" t="s">
        <v>1933</v>
      </c>
      <c r="D23" s="19" t="s">
        <v>1934</v>
      </c>
      <c r="E23" s="19" t="s">
        <v>1935</v>
      </c>
      <c r="F23" s="19" t="s">
        <v>87</v>
      </c>
      <c r="G23" s="19" t="s">
        <v>1936</v>
      </c>
      <c r="H23" s="67"/>
      <c r="I23" s="19" t="s">
        <v>360</v>
      </c>
      <c r="J23" s="19" t="s">
        <v>360</v>
      </c>
      <c r="K23" s="51"/>
      <c r="L23" s="23" t="s">
        <v>87</v>
      </c>
      <c r="M23" s="31">
        <v>45646</v>
      </c>
      <c r="N23" s="23" t="s">
        <v>87</v>
      </c>
      <c r="O23" s="19"/>
    </row>
    <row r="24" spans="1:15" ht="52.5" customHeight="1">
      <c r="A24" s="28" t="str">
        <f t="shared" si="0"/>
        <v>TC_CHATAAK_DELETE_ACCOUNT_022</v>
      </c>
      <c r="B24" s="29" t="s">
        <v>1859</v>
      </c>
      <c r="C24" s="19" t="s">
        <v>1937</v>
      </c>
      <c r="D24" s="19" t="s">
        <v>1791</v>
      </c>
      <c r="E24" s="20" t="s">
        <v>1938</v>
      </c>
      <c r="F24" s="19" t="s">
        <v>87</v>
      </c>
      <c r="G24" s="19" t="s">
        <v>1939</v>
      </c>
      <c r="H24" s="67"/>
      <c r="I24" s="19" t="s">
        <v>243</v>
      </c>
      <c r="J24" s="19" t="s">
        <v>243</v>
      </c>
      <c r="K24" s="51"/>
      <c r="L24" s="23" t="s">
        <v>87</v>
      </c>
      <c r="M24" s="31">
        <v>45646</v>
      </c>
      <c r="N24" s="23" t="s">
        <v>87</v>
      </c>
      <c r="O24" s="19"/>
    </row>
    <row r="25" spans="1:15" ht="52.5" customHeight="1">
      <c r="A25" s="28" t="str">
        <f t="shared" si="0"/>
        <v>TC_CHATAAK_DELETE_ACCOUNT_023</v>
      </c>
      <c r="B25" s="29" t="s">
        <v>1859</v>
      </c>
      <c r="C25" s="19" t="s">
        <v>1940</v>
      </c>
      <c r="D25" s="19" t="s">
        <v>1941</v>
      </c>
      <c r="E25" s="19" t="s">
        <v>1942</v>
      </c>
      <c r="F25" s="19" t="s">
        <v>87</v>
      </c>
      <c r="G25" s="19" t="s">
        <v>1943</v>
      </c>
      <c r="H25" s="67"/>
      <c r="I25" s="19" t="s">
        <v>360</v>
      </c>
      <c r="J25" s="19" t="s">
        <v>243</v>
      </c>
      <c r="K25" s="51"/>
      <c r="L25" s="23" t="s">
        <v>87</v>
      </c>
      <c r="M25" s="31">
        <v>45646</v>
      </c>
      <c r="N25" s="23" t="s">
        <v>87</v>
      </c>
      <c r="O25" s="19"/>
    </row>
    <row r="26" spans="1:15" ht="52.5" customHeight="1">
      <c r="A26" s="28" t="str">
        <f t="shared" si="0"/>
        <v>TC_CHATAAK_DELETE_ACCOUNT_024</v>
      </c>
      <c r="B26" s="29" t="s">
        <v>1859</v>
      </c>
      <c r="C26" s="19" t="s">
        <v>1944</v>
      </c>
      <c r="D26" s="19" t="s">
        <v>1945</v>
      </c>
      <c r="E26" s="20" t="s">
        <v>1946</v>
      </c>
      <c r="F26" s="19" t="s">
        <v>87</v>
      </c>
      <c r="G26" s="19" t="s">
        <v>1947</v>
      </c>
      <c r="H26" s="67"/>
      <c r="I26" s="19" t="s">
        <v>360</v>
      </c>
      <c r="J26" s="19" t="s">
        <v>243</v>
      </c>
      <c r="K26" s="51"/>
      <c r="L26" s="23" t="s">
        <v>87</v>
      </c>
      <c r="M26" s="31">
        <v>45646</v>
      </c>
      <c r="N26" s="23" t="s">
        <v>87</v>
      </c>
      <c r="O26" s="19"/>
    </row>
    <row r="27" spans="1:15" ht="52.5" customHeight="1">
      <c r="A27" s="28" t="str">
        <f t="shared" si="0"/>
        <v>TC_CHATAAK_DELETE_ACCOUNT_025</v>
      </c>
      <c r="B27" s="29" t="s">
        <v>1859</v>
      </c>
      <c r="C27" s="19" t="s">
        <v>1948</v>
      </c>
      <c r="D27" s="19" t="s">
        <v>1949</v>
      </c>
      <c r="E27" s="20" t="s">
        <v>1950</v>
      </c>
      <c r="F27" s="19" t="s">
        <v>87</v>
      </c>
      <c r="G27" s="19" t="s">
        <v>1951</v>
      </c>
      <c r="H27" s="67"/>
      <c r="I27" s="19" t="s">
        <v>360</v>
      </c>
      <c r="J27" s="19" t="s">
        <v>360</v>
      </c>
      <c r="K27" s="51"/>
      <c r="L27" s="23" t="s">
        <v>87</v>
      </c>
      <c r="M27" s="31">
        <v>45646</v>
      </c>
      <c r="N27" s="23" t="s">
        <v>87</v>
      </c>
      <c r="O27" s="19"/>
    </row>
    <row r="28" spans="1:15" ht="52.5" customHeight="1">
      <c r="A28" s="28" t="str">
        <f t="shared" si="0"/>
        <v>TC_CHATAAK_DELETE_ACCOUNT_026</v>
      </c>
      <c r="B28" s="29" t="s">
        <v>1859</v>
      </c>
      <c r="C28" s="19" t="s">
        <v>1952</v>
      </c>
      <c r="D28" s="19" t="s">
        <v>1953</v>
      </c>
      <c r="E28" s="20" t="s">
        <v>1954</v>
      </c>
      <c r="F28" s="19" t="s">
        <v>87</v>
      </c>
      <c r="G28" s="19" t="s">
        <v>1955</v>
      </c>
      <c r="H28" s="67"/>
      <c r="I28" s="19" t="s">
        <v>243</v>
      </c>
      <c r="J28" s="19" t="s">
        <v>386</v>
      </c>
      <c r="K28" s="51"/>
      <c r="L28" s="23" t="s">
        <v>87</v>
      </c>
      <c r="M28" s="31">
        <v>45646</v>
      </c>
      <c r="N28" s="23" t="s">
        <v>87</v>
      </c>
      <c r="O28" s="19"/>
    </row>
    <row r="29" spans="1:15" ht="52.5" customHeight="1">
      <c r="A29" s="28" t="str">
        <f t="shared" si="0"/>
        <v>TC_CHATAAK_DELETE_ACCOUNT_027</v>
      </c>
      <c r="B29" s="29" t="s">
        <v>1859</v>
      </c>
      <c r="C29" s="19" t="s">
        <v>1956</v>
      </c>
      <c r="D29" s="19" t="s">
        <v>1957</v>
      </c>
      <c r="E29" s="20" t="s">
        <v>1958</v>
      </c>
      <c r="F29" s="19" t="s">
        <v>1959</v>
      </c>
      <c r="G29" s="19" t="s">
        <v>1960</v>
      </c>
      <c r="H29" s="67"/>
      <c r="I29" s="19" t="s">
        <v>360</v>
      </c>
      <c r="J29" s="19" t="s">
        <v>243</v>
      </c>
      <c r="K29" s="51"/>
      <c r="L29" s="23" t="s">
        <v>87</v>
      </c>
      <c r="M29" s="31">
        <v>45646</v>
      </c>
      <c r="N29" s="23" t="s">
        <v>87</v>
      </c>
      <c r="O29" s="19"/>
    </row>
    <row r="30" spans="1:15" ht="52.5" customHeight="1">
      <c r="A30" s="28" t="str">
        <f t="shared" si="0"/>
        <v>TC_CHATAAK_DELETE_ACCOUNT_028</v>
      </c>
      <c r="B30" s="29" t="s">
        <v>1859</v>
      </c>
      <c r="C30" s="19" t="s">
        <v>1961</v>
      </c>
      <c r="D30" s="19" t="s">
        <v>1962</v>
      </c>
      <c r="E30" s="20" t="s">
        <v>1963</v>
      </c>
      <c r="F30" s="19" t="s">
        <v>87</v>
      </c>
      <c r="G30" s="19" t="s">
        <v>1964</v>
      </c>
      <c r="H30" s="67"/>
      <c r="I30" s="19" t="s">
        <v>360</v>
      </c>
      <c r="J30" s="19" t="s">
        <v>243</v>
      </c>
      <c r="K30" s="51"/>
      <c r="L30" s="23" t="s">
        <v>87</v>
      </c>
      <c r="M30" s="31">
        <v>45646</v>
      </c>
      <c r="N30" s="23" t="s">
        <v>87</v>
      </c>
      <c r="O30" s="19"/>
    </row>
    <row r="31" spans="1:15" ht="52.5" customHeight="1">
      <c r="A31" s="32"/>
      <c r="B31" s="47"/>
      <c r="L31" s="13"/>
      <c r="M31" s="48"/>
      <c r="N31" s="13"/>
    </row>
    <row r="32" spans="1:15" ht="52.5" customHeight="1">
      <c r="A32" s="32"/>
      <c r="B32" s="47"/>
      <c r="L32" s="13"/>
      <c r="M32" s="48"/>
      <c r="N32" s="13"/>
    </row>
    <row r="33" spans="1:14" ht="52.5" customHeight="1">
      <c r="A33" s="32"/>
      <c r="B33" s="47"/>
      <c r="E33" s="16"/>
      <c r="L33" s="13"/>
      <c r="M33" s="48"/>
      <c r="N33" s="13"/>
    </row>
    <row r="34" spans="1:14" ht="52.5" customHeight="1">
      <c r="A34" s="32"/>
      <c r="B34" s="47"/>
      <c r="E34" s="16"/>
      <c r="L34" s="13"/>
      <c r="M34" s="48"/>
      <c r="N34" s="13"/>
    </row>
    <row r="35" spans="1:14" ht="52.5" customHeight="1">
      <c r="A35" s="32"/>
      <c r="B35" s="47"/>
      <c r="E35" s="16"/>
      <c r="L35" s="13"/>
      <c r="M35" s="48"/>
      <c r="N35" s="13"/>
    </row>
    <row r="36" spans="1:14" ht="52.5" customHeight="1">
      <c r="A36" s="32"/>
      <c r="B36" s="47"/>
      <c r="E36" s="16"/>
      <c r="L36" s="13"/>
      <c r="M36" s="48"/>
      <c r="N36" s="13"/>
    </row>
    <row r="37" spans="1:14" ht="52.5" customHeight="1">
      <c r="A37" s="32"/>
      <c r="B37" s="47"/>
      <c r="E37" s="16"/>
      <c r="L37" s="13"/>
      <c r="M37" s="48"/>
      <c r="N37" s="13"/>
    </row>
    <row r="38" spans="1:14" ht="52.5" customHeight="1">
      <c r="A38" s="32"/>
      <c r="B38" s="47"/>
      <c r="E38" s="16"/>
      <c r="L38" s="13"/>
      <c r="M38" s="48"/>
      <c r="N38" s="13"/>
    </row>
    <row r="39" spans="1:14" ht="52.5" customHeight="1">
      <c r="A39" s="32"/>
      <c r="B39" s="47"/>
      <c r="E39" s="16"/>
      <c r="L39" s="13"/>
      <c r="M39" s="48"/>
      <c r="N39" s="13"/>
    </row>
    <row r="40" spans="1:14" ht="52.5" customHeight="1">
      <c r="A40" s="32"/>
      <c r="B40" s="47"/>
      <c r="E40" s="16"/>
      <c r="L40" s="13"/>
      <c r="M40" s="48"/>
      <c r="N40" s="13"/>
    </row>
    <row r="41" spans="1:14" ht="52.5" customHeight="1">
      <c r="A41" s="32"/>
      <c r="B41" s="47"/>
      <c r="E41" s="16"/>
      <c r="L41" s="13"/>
      <c r="M41" s="48"/>
      <c r="N41" s="13"/>
    </row>
    <row r="42" spans="1:14" ht="52.5" customHeight="1">
      <c r="A42" s="32"/>
      <c r="B42" s="47"/>
      <c r="E42" s="16"/>
      <c r="L42" s="13"/>
      <c r="M42" s="48"/>
      <c r="N42" s="13"/>
    </row>
    <row r="43" spans="1:14" ht="52.5" customHeight="1">
      <c r="A43" s="32"/>
      <c r="B43" s="47"/>
      <c r="E43" s="16"/>
      <c r="L43" s="13"/>
      <c r="M43" s="48"/>
      <c r="N43" s="13"/>
    </row>
    <row r="44" spans="1:14" ht="52.5" customHeight="1">
      <c r="A44" s="32"/>
      <c r="B44" s="47"/>
      <c r="E44" s="16"/>
      <c r="L44" s="13"/>
      <c r="M44" s="48"/>
      <c r="N44" s="13"/>
    </row>
    <row r="45" spans="1:14" ht="52.5" customHeight="1">
      <c r="A45" s="32"/>
      <c r="B45" s="47"/>
      <c r="E45" s="16"/>
      <c r="L45" s="13"/>
      <c r="M45" s="48"/>
      <c r="N45" s="13"/>
    </row>
    <row r="46" spans="1:14" ht="52.5" customHeight="1">
      <c r="A46" s="32"/>
      <c r="B46" s="47"/>
      <c r="E46" s="16"/>
      <c r="L46" s="13"/>
      <c r="M46" s="48"/>
      <c r="N46" s="13"/>
    </row>
    <row r="47" spans="1:14" ht="52.5" customHeight="1">
      <c r="A47" s="32"/>
      <c r="B47" s="47"/>
      <c r="E47" s="16"/>
      <c r="L47" s="13"/>
      <c r="M47" s="48"/>
      <c r="N47" s="13"/>
    </row>
    <row r="48" spans="1:14" ht="52.5" customHeight="1">
      <c r="A48" s="32"/>
      <c r="B48" s="47"/>
      <c r="E48" s="16"/>
      <c r="L48" s="13"/>
      <c r="M48" s="48"/>
      <c r="N48" s="13"/>
    </row>
    <row r="49" spans="1:14" ht="52.5" customHeight="1">
      <c r="A49" s="32"/>
      <c r="B49" s="47"/>
      <c r="E49" s="16"/>
      <c r="L49" s="13"/>
      <c r="M49" s="48"/>
      <c r="N49" s="13"/>
    </row>
    <row r="50" spans="1:14" ht="52.5" customHeight="1">
      <c r="A50" s="32"/>
      <c r="B50" s="47"/>
      <c r="E50" s="16"/>
      <c r="L50" s="13"/>
      <c r="M50" s="48"/>
      <c r="N50" s="13"/>
    </row>
  </sheetData>
  <conditionalFormatting sqref="K4:K18">
    <cfRule type="containsText" dxfId="23" priority="5" operator="containsText" text="NOT TESTED">
      <formula>NOT(ISERROR(SEARCH("NOT TESTED",K4)))</formula>
    </cfRule>
    <cfRule type="containsText" dxfId="22" priority="6" operator="containsText" text="BLOCKED">
      <formula>NOT(ISERROR(SEARCH("BLOCKED",K4)))</formula>
    </cfRule>
    <cfRule type="containsText" dxfId="21" priority="7" operator="containsText" text="FAIL">
      <formula>NOT(ISERROR(SEARCH("FAIL",K4)))</formula>
    </cfRule>
    <cfRule type="containsText" dxfId="20" priority="8" operator="containsText" text="PASS">
      <formula>NOT(ISERROR(SEARCH("PASS",K4)))</formula>
    </cfRule>
  </conditionalFormatting>
  <conditionalFormatting sqref="K3">
    <cfRule type="containsText" dxfId="19" priority="1" operator="containsText" text="NOT TESTED">
      <formula>NOT(ISERROR(SEARCH("NOT TESTED",K3)))</formula>
    </cfRule>
    <cfRule type="containsText" dxfId="18" priority="2" operator="containsText" text="BLOCKED">
      <formula>NOT(ISERROR(SEARCH("BLOCKED",K3)))</formula>
    </cfRule>
    <cfRule type="containsText" dxfId="17" priority="3" operator="containsText" text="FAIL">
      <formula>NOT(ISERROR(SEARCH("FAIL",K3)))</formula>
    </cfRule>
    <cfRule type="containsText" dxfId="16" priority="4" operator="containsText" text="PASS">
      <formula>NOT(ISERROR(SEARCH("PASS",K3)))</formula>
    </cfRule>
  </conditionalFormatting>
  <dataValidations count="3">
    <dataValidation type="list" allowBlank="1" showInputMessage="1" showErrorMessage="1" sqref="K3:K38" xr:uid="{05B20F59-4161-4012-9F05-6967C44AD07F}">
      <formula1>"PASS, FAIL, Blocked, Not Tested"</formula1>
    </dataValidation>
    <dataValidation type="list" allowBlank="1" showInputMessage="1" showErrorMessage="1" sqref="J3:J38" xr:uid="{9C5F6184-9C25-4A24-9972-F0443C673F02}">
      <formula1>"BLOCKER,CRITICAL,MAJOR,MEDIUM,LOW"</formula1>
    </dataValidation>
    <dataValidation type="list" allowBlank="1" showInputMessage="1" showErrorMessage="1" sqref="I1:I38" xr:uid="{7F96AA62-9C42-495A-ABC6-4BD05AA430D6}">
      <formula1>"P1,P2,P3,P4,P5"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A8134-F731-42F9-86AA-F1A1DAD8CE12}">
  <dimension ref="A1:O70"/>
  <sheetViews>
    <sheetView workbookViewId="0">
      <pane ySplit="1" topLeftCell="G27" activePane="bottomLeft" state="frozen"/>
      <selection pane="bottomLeft" sqref="A1:O29"/>
    </sheetView>
  </sheetViews>
  <sheetFormatPr defaultRowHeight="79.5" customHeight="1"/>
  <cols>
    <col min="1" max="1" width="42.7109375" customWidth="1"/>
    <col min="2" max="2" width="51.5703125" customWidth="1"/>
    <col min="3" max="3" width="64.140625" bestFit="1" customWidth="1"/>
    <col min="4" max="4" width="45.7109375" customWidth="1"/>
    <col min="5" max="5" width="66.7109375" customWidth="1"/>
    <col min="6" max="6" width="92" customWidth="1"/>
    <col min="7" max="7" width="104.42578125" customWidth="1"/>
    <col min="8" max="8" width="55.42578125" customWidth="1"/>
    <col min="9" max="9" width="20.42578125" customWidth="1"/>
    <col min="10" max="10" width="20.85546875" customWidth="1"/>
    <col min="11" max="11" width="19.42578125" customWidth="1"/>
    <col min="12" max="12" width="22" customWidth="1"/>
    <col min="13" max="13" width="20.7109375" customWidth="1"/>
    <col min="14" max="14" width="12" bestFit="1" customWidth="1"/>
    <col min="15" max="15" width="12.7109375" bestFit="1" customWidth="1"/>
  </cols>
  <sheetData>
    <row r="1" spans="1:15" ht="21.75" customHeight="1">
      <c r="A1" s="92" t="s">
        <v>66</v>
      </c>
      <c r="B1" s="92" t="s">
        <v>67</v>
      </c>
      <c r="C1" s="92" t="s">
        <v>68</v>
      </c>
      <c r="D1" s="92" t="s">
        <v>69</v>
      </c>
      <c r="E1" s="92" t="s">
        <v>70</v>
      </c>
      <c r="F1" s="92" t="s">
        <v>71</v>
      </c>
      <c r="G1" s="92" t="s">
        <v>72</v>
      </c>
      <c r="H1" s="92" t="s">
        <v>73</v>
      </c>
      <c r="I1" s="92" t="s">
        <v>24</v>
      </c>
      <c r="J1" s="92" t="s">
        <v>74</v>
      </c>
      <c r="K1" s="92" t="s">
        <v>75</v>
      </c>
      <c r="L1" s="92" t="s">
        <v>76</v>
      </c>
      <c r="M1" s="92" t="s">
        <v>26</v>
      </c>
      <c r="N1" s="92" t="s">
        <v>77</v>
      </c>
      <c r="O1" s="92" t="s">
        <v>169</v>
      </c>
    </row>
    <row r="2" spans="1:15" ht="79.5" customHeight="1">
      <c r="A2" s="59" t="str">
        <f>HYPERLINK("#'Test Scenarios'!A1", "&lt;&lt;TEST SCENARIOS")</f>
        <v>&lt;&lt;TEST SCENARIOS</v>
      </c>
      <c r="B2" s="27"/>
      <c r="C2" s="22"/>
      <c r="D2" s="22"/>
      <c r="E2" s="22"/>
      <c r="F2" s="22"/>
      <c r="G2" s="22"/>
      <c r="H2" s="22"/>
      <c r="I2" s="22"/>
      <c r="J2" s="22"/>
      <c r="K2" s="22"/>
      <c r="L2" s="22"/>
      <c r="M2" s="28"/>
      <c r="N2" s="23"/>
      <c r="O2" s="19"/>
    </row>
    <row r="3" spans="1:15" ht="79.5" customHeight="1">
      <c r="A3" s="28" t="str">
        <f>"TC_CHATAAK_DOWNLOAD_INVOICE_" &amp; TEXT(ROW(A1), "000")</f>
        <v>TC_CHATAAK_DOWNLOAD_INVOICE_001</v>
      </c>
      <c r="B3" s="69" t="s">
        <v>1965</v>
      </c>
      <c r="C3" s="19" t="s">
        <v>1966</v>
      </c>
      <c r="D3" s="19" t="s">
        <v>1967</v>
      </c>
      <c r="E3" s="20" t="s">
        <v>1968</v>
      </c>
      <c r="F3" s="19" t="s">
        <v>1417</v>
      </c>
      <c r="G3" s="19" t="s">
        <v>1969</v>
      </c>
      <c r="H3" s="19"/>
      <c r="I3" s="19"/>
      <c r="J3" s="19"/>
      <c r="K3" s="23"/>
      <c r="L3" s="23" t="s">
        <v>87</v>
      </c>
      <c r="M3" s="31">
        <v>45647</v>
      </c>
      <c r="N3" s="23" t="s">
        <v>87</v>
      </c>
      <c r="O3" s="19"/>
    </row>
    <row r="4" spans="1:15" ht="79.5" customHeight="1">
      <c r="A4" s="28" t="str">
        <f t="shared" ref="A4:B29" si="0">"TC_CHATAAK_DOWNLOAD_INVOICE_" &amp; TEXT(ROW(A2), "000")</f>
        <v>TC_CHATAAK_DOWNLOAD_INVOICE_002</v>
      </c>
      <c r="B4" s="69" t="s">
        <v>1965</v>
      </c>
      <c r="C4" s="19" t="s">
        <v>1970</v>
      </c>
      <c r="D4" s="19" t="s">
        <v>1971</v>
      </c>
      <c r="E4" s="20" t="s">
        <v>1972</v>
      </c>
      <c r="F4" s="19" t="s">
        <v>1973</v>
      </c>
      <c r="G4" s="19" t="s">
        <v>1974</v>
      </c>
      <c r="H4" s="19"/>
      <c r="I4" s="19"/>
      <c r="J4" s="19"/>
      <c r="K4" s="23"/>
      <c r="L4" s="23" t="s">
        <v>87</v>
      </c>
      <c r="M4" s="31">
        <v>45647</v>
      </c>
      <c r="N4" s="23" t="s">
        <v>87</v>
      </c>
      <c r="O4" s="19"/>
    </row>
    <row r="5" spans="1:15" ht="79.5" customHeight="1">
      <c r="A5" s="28" t="str">
        <f t="shared" si="0"/>
        <v>TC_CHATAAK_DOWNLOAD_INVOICE_003</v>
      </c>
      <c r="B5" s="69" t="s">
        <v>1965</v>
      </c>
      <c r="C5" s="19" t="s">
        <v>1975</v>
      </c>
      <c r="D5" s="19" t="s">
        <v>1971</v>
      </c>
      <c r="E5" s="20" t="s">
        <v>1976</v>
      </c>
      <c r="F5" s="19" t="s">
        <v>1977</v>
      </c>
      <c r="G5" s="19" t="s">
        <v>1978</v>
      </c>
      <c r="H5" s="20"/>
      <c r="I5" s="19"/>
      <c r="J5" s="19"/>
      <c r="K5" s="23"/>
      <c r="L5" s="23" t="s">
        <v>87</v>
      </c>
      <c r="M5" s="31">
        <v>45647</v>
      </c>
      <c r="N5" s="23" t="s">
        <v>87</v>
      </c>
      <c r="O5" s="19"/>
    </row>
    <row r="6" spans="1:15" ht="79.5" customHeight="1">
      <c r="A6" s="28" t="str">
        <f t="shared" si="0"/>
        <v>TC_CHATAAK_DOWNLOAD_INVOICE_004</v>
      </c>
      <c r="B6" s="69" t="s">
        <v>1965</v>
      </c>
      <c r="C6" s="19" t="s">
        <v>1979</v>
      </c>
      <c r="D6" s="19" t="s">
        <v>1971</v>
      </c>
      <c r="E6" s="20" t="s">
        <v>1980</v>
      </c>
      <c r="F6" s="20" t="s">
        <v>1981</v>
      </c>
      <c r="G6" s="19" t="s">
        <v>1982</v>
      </c>
      <c r="H6" s="19"/>
      <c r="I6" s="19"/>
      <c r="J6" s="19"/>
      <c r="K6" s="23"/>
      <c r="L6" s="23" t="s">
        <v>87</v>
      </c>
      <c r="M6" s="31">
        <v>45647</v>
      </c>
      <c r="N6" s="23" t="s">
        <v>87</v>
      </c>
      <c r="O6" s="53"/>
    </row>
    <row r="7" spans="1:15" ht="79.5" customHeight="1">
      <c r="A7" s="28" t="str">
        <f t="shared" si="0"/>
        <v>TC_CHATAAK_DOWNLOAD_INVOICE_005</v>
      </c>
      <c r="B7" s="69" t="s">
        <v>1965</v>
      </c>
      <c r="C7" s="19" t="s">
        <v>1983</v>
      </c>
      <c r="D7" s="19" t="s">
        <v>1971</v>
      </c>
      <c r="E7" s="20" t="s">
        <v>1984</v>
      </c>
      <c r="F7" s="19" t="s">
        <v>1985</v>
      </c>
      <c r="G7" s="19" t="s">
        <v>1986</v>
      </c>
      <c r="H7" s="19"/>
      <c r="I7" s="19"/>
      <c r="J7" s="19"/>
      <c r="K7" s="23"/>
      <c r="L7" s="23" t="s">
        <v>87</v>
      </c>
      <c r="M7" s="31">
        <v>45647</v>
      </c>
      <c r="N7" s="23" t="s">
        <v>87</v>
      </c>
      <c r="O7" s="53"/>
    </row>
    <row r="8" spans="1:15" ht="79.5" customHeight="1">
      <c r="A8" s="28" t="str">
        <f t="shared" si="0"/>
        <v>TC_CHATAAK_DOWNLOAD_INVOICE_006</v>
      </c>
      <c r="B8" s="69" t="s">
        <v>1965</v>
      </c>
      <c r="C8" s="19" t="s">
        <v>1987</v>
      </c>
      <c r="D8" s="19" t="s">
        <v>1971</v>
      </c>
      <c r="E8" s="20" t="s">
        <v>1988</v>
      </c>
      <c r="F8" s="19" t="s">
        <v>1989</v>
      </c>
      <c r="G8" s="19" t="s">
        <v>1990</v>
      </c>
      <c r="H8" s="21"/>
      <c r="I8" s="19"/>
      <c r="J8" s="19"/>
      <c r="K8" s="23"/>
      <c r="L8" s="23" t="s">
        <v>87</v>
      </c>
      <c r="M8" s="31">
        <v>45647</v>
      </c>
      <c r="N8" s="23" t="s">
        <v>87</v>
      </c>
      <c r="O8" s="19"/>
    </row>
    <row r="9" spans="1:15" ht="135.75" customHeight="1">
      <c r="A9" s="28" t="str">
        <f t="shared" si="0"/>
        <v>TC_CHATAAK_DOWNLOAD_INVOICE_007</v>
      </c>
      <c r="B9" s="69" t="s">
        <v>1965</v>
      </c>
      <c r="C9" s="19" t="s">
        <v>1991</v>
      </c>
      <c r="D9" s="19" t="s">
        <v>1971</v>
      </c>
      <c r="E9" s="20" t="s">
        <v>1992</v>
      </c>
      <c r="F9" s="20" t="s">
        <v>1993</v>
      </c>
      <c r="G9" s="19" t="s">
        <v>1994</v>
      </c>
      <c r="H9" s="20"/>
      <c r="I9" s="19"/>
      <c r="J9" s="19"/>
      <c r="K9" s="23"/>
      <c r="L9" s="23" t="s">
        <v>87</v>
      </c>
      <c r="M9" s="31">
        <v>45647</v>
      </c>
      <c r="N9" s="23" t="s">
        <v>87</v>
      </c>
      <c r="O9" s="19"/>
    </row>
    <row r="10" spans="1:15" ht="79.5" customHeight="1">
      <c r="A10" s="28" t="str">
        <f t="shared" si="0"/>
        <v>TC_CHATAAK_DOWNLOAD_INVOICE_008</v>
      </c>
      <c r="B10" s="69" t="s">
        <v>1965</v>
      </c>
      <c r="C10" s="19" t="s">
        <v>1995</v>
      </c>
      <c r="D10" s="19" t="s">
        <v>1996</v>
      </c>
      <c r="E10" s="20" t="s">
        <v>1997</v>
      </c>
      <c r="F10" s="20" t="s">
        <v>1998</v>
      </c>
      <c r="G10" s="19" t="s">
        <v>1999</v>
      </c>
      <c r="H10" s="21"/>
      <c r="I10" s="19"/>
      <c r="J10" s="19"/>
      <c r="K10" s="23"/>
      <c r="L10" s="23" t="s">
        <v>87</v>
      </c>
      <c r="M10" s="31">
        <v>45647</v>
      </c>
      <c r="N10" s="23" t="s">
        <v>87</v>
      </c>
      <c r="O10" s="53"/>
    </row>
    <row r="11" spans="1:15" ht="79.5" customHeight="1">
      <c r="A11" s="28" t="str">
        <f t="shared" si="0"/>
        <v>TC_CHATAAK_DOWNLOAD_INVOICE_009</v>
      </c>
      <c r="B11" s="69" t="s">
        <v>1965</v>
      </c>
      <c r="C11" s="19" t="s">
        <v>2000</v>
      </c>
      <c r="D11" s="19" t="s">
        <v>1971</v>
      </c>
      <c r="E11" s="20" t="s">
        <v>2001</v>
      </c>
      <c r="F11" s="19" t="s">
        <v>2002</v>
      </c>
      <c r="G11" s="19" t="s">
        <v>2003</v>
      </c>
      <c r="H11" s="21"/>
      <c r="I11" s="19"/>
      <c r="J11" s="19"/>
      <c r="K11" s="23"/>
      <c r="L11" s="23" t="s">
        <v>87</v>
      </c>
      <c r="M11" s="31">
        <v>45647</v>
      </c>
      <c r="N11" s="23" t="s">
        <v>87</v>
      </c>
      <c r="O11" s="53"/>
    </row>
    <row r="12" spans="1:15" ht="79.5" customHeight="1">
      <c r="A12" s="28" t="str">
        <f t="shared" si="0"/>
        <v>TC_CHATAAK_DOWNLOAD_INVOICE_010</v>
      </c>
      <c r="B12" s="69" t="s">
        <v>1965</v>
      </c>
      <c r="C12" s="19" t="s">
        <v>2004</v>
      </c>
      <c r="D12" s="19" t="s">
        <v>2005</v>
      </c>
      <c r="E12" s="20" t="s">
        <v>2006</v>
      </c>
      <c r="F12" s="19" t="s">
        <v>87</v>
      </c>
      <c r="G12" s="19" t="s">
        <v>2007</v>
      </c>
      <c r="H12" s="133"/>
      <c r="I12" s="19"/>
      <c r="J12" s="19"/>
      <c r="K12" s="23"/>
      <c r="L12" s="23" t="s">
        <v>87</v>
      </c>
      <c r="M12" s="31">
        <v>45647</v>
      </c>
      <c r="N12" s="23" t="s">
        <v>87</v>
      </c>
      <c r="O12" s="19"/>
    </row>
    <row r="13" spans="1:15" ht="79.5" customHeight="1">
      <c r="A13" s="28" t="str">
        <f t="shared" si="0"/>
        <v>TC_CHATAAK_DOWNLOAD_INVOICE_011</v>
      </c>
      <c r="B13" s="69" t="s">
        <v>1965</v>
      </c>
      <c r="C13" s="19" t="s">
        <v>2008</v>
      </c>
      <c r="D13" s="19" t="s">
        <v>2009</v>
      </c>
      <c r="E13" s="20" t="s">
        <v>2010</v>
      </c>
      <c r="F13" s="19" t="s">
        <v>2011</v>
      </c>
      <c r="G13" s="19" t="s">
        <v>2012</v>
      </c>
      <c r="H13" s="21"/>
      <c r="I13" s="19"/>
      <c r="J13" s="19"/>
      <c r="K13" s="23"/>
      <c r="L13" s="23" t="s">
        <v>87</v>
      </c>
      <c r="M13" s="31">
        <v>45647</v>
      </c>
      <c r="N13" s="23" t="s">
        <v>87</v>
      </c>
      <c r="O13" s="53"/>
    </row>
    <row r="14" spans="1:15" ht="79.5" customHeight="1">
      <c r="A14" s="28" t="str">
        <f t="shared" si="0"/>
        <v>TC_CHATAAK_DOWNLOAD_INVOICE_012</v>
      </c>
      <c r="B14" s="69" t="s">
        <v>1965</v>
      </c>
      <c r="C14" s="19" t="s">
        <v>2013</v>
      </c>
      <c r="D14" s="19" t="s">
        <v>2014</v>
      </c>
      <c r="E14" s="20" t="s">
        <v>2015</v>
      </c>
      <c r="F14" s="19" t="s">
        <v>2016</v>
      </c>
      <c r="G14" s="19" t="s">
        <v>2017</v>
      </c>
      <c r="H14" s="19"/>
      <c r="I14" s="19"/>
      <c r="J14" s="19"/>
      <c r="K14" s="23"/>
      <c r="L14" s="23" t="s">
        <v>87</v>
      </c>
      <c r="M14" s="31">
        <v>45647</v>
      </c>
      <c r="N14" s="23" t="s">
        <v>87</v>
      </c>
      <c r="O14" s="19"/>
    </row>
    <row r="15" spans="1:15" ht="79.5" customHeight="1">
      <c r="A15" s="28" t="str">
        <f t="shared" si="0"/>
        <v>TC_CHATAAK_DOWNLOAD_INVOICE_013</v>
      </c>
      <c r="B15" s="69" t="s">
        <v>1965</v>
      </c>
      <c r="C15" s="19" t="s">
        <v>2018</v>
      </c>
      <c r="D15" s="19" t="s">
        <v>1971</v>
      </c>
      <c r="E15" s="20" t="s">
        <v>2019</v>
      </c>
      <c r="F15" s="19" t="s">
        <v>87</v>
      </c>
      <c r="G15" s="19" t="s">
        <v>2020</v>
      </c>
      <c r="H15" s="30"/>
      <c r="I15" s="19"/>
      <c r="J15" s="19"/>
      <c r="K15" s="23"/>
      <c r="L15" s="23" t="s">
        <v>87</v>
      </c>
      <c r="M15" s="31">
        <v>45647</v>
      </c>
      <c r="N15" s="23" t="s">
        <v>87</v>
      </c>
      <c r="O15" s="19"/>
    </row>
    <row r="16" spans="1:15" ht="79.5" customHeight="1">
      <c r="A16" s="28" t="str">
        <f t="shared" si="0"/>
        <v>TC_CHATAAK_DOWNLOAD_INVOICE_014</v>
      </c>
      <c r="B16" s="69" t="s">
        <v>1965</v>
      </c>
      <c r="C16" s="19" t="s">
        <v>2021</v>
      </c>
      <c r="D16" s="19" t="s">
        <v>2022</v>
      </c>
      <c r="E16" s="20" t="s">
        <v>2023</v>
      </c>
      <c r="F16" s="19" t="s">
        <v>87</v>
      </c>
      <c r="G16" s="19" t="s">
        <v>2024</v>
      </c>
      <c r="H16" s="21"/>
      <c r="I16" s="19"/>
      <c r="J16" s="19"/>
      <c r="K16" s="23"/>
      <c r="L16" s="23" t="s">
        <v>87</v>
      </c>
      <c r="M16" s="31">
        <v>45647</v>
      </c>
      <c r="N16" s="23" t="s">
        <v>87</v>
      </c>
      <c r="O16" s="53"/>
    </row>
    <row r="17" spans="1:15" ht="79.5" customHeight="1">
      <c r="A17" s="28" t="str">
        <f t="shared" si="0"/>
        <v>TC_CHATAAK_DOWNLOAD_INVOICE_015</v>
      </c>
      <c r="B17" s="69" t="s">
        <v>1965</v>
      </c>
      <c r="C17" s="19" t="s">
        <v>2025</v>
      </c>
      <c r="D17" s="19" t="s">
        <v>1971</v>
      </c>
      <c r="E17" s="20" t="s">
        <v>2026</v>
      </c>
      <c r="F17" s="20" t="s">
        <v>2027</v>
      </c>
      <c r="G17" s="19" t="s">
        <v>2028</v>
      </c>
      <c r="H17" s="61"/>
      <c r="I17" s="19"/>
      <c r="J17" s="19"/>
      <c r="K17" s="23"/>
      <c r="L17" s="23" t="s">
        <v>87</v>
      </c>
      <c r="M17" s="31">
        <v>45647</v>
      </c>
      <c r="N17" s="23" t="s">
        <v>87</v>
      </c>
      <c r="O17" s="19"/>
    </row>
    <row r="18" spans="1:15" ht="79.5" customHeight="1">
      <c r="A18" s="28" t="str">
        <f t="shared" si="0"/>
        <v>TC_CHATAAK_DOWNLOAD_INVOICE_016</v>
      </c>
      <c r="B18" s="69" t="s">
        <v>1965</v>
      </c>
      <c r="C18" s="19" t="s">
        <v>2029</v>
      </c>
      <c r="D18" s="19" t="s">
        <v>1971</v>
      </c>
      <c r="E18" s="20" t="s">
        <v>2030</v>
      </c>
      <c r="F18" s="20" t="s">
        <v>2031</v>
      </c>
      <c r="G18" s="19" t="s">
        <v>2032</v>
      </c>
      <c r="H18" s="19"/>
      <c r="I18" s="19"/>
      <c r="J18" s="19"/>
      <c r="K18" s="23"/>
      <c r="L18" s="23" t="s">
        <v>87</v>
      </c>
      <c r="M18" s="31">
        <v>45647</v>
      </c>
      <c r="N18" s="23" t="s">
        <v>87</v>
      </c>
      <c r="O18" s="19"/>
    </row>
    <row r="19" spans="1:15" ht="79.5" customHeight="1">
      <c r="A19" s="28" t="str">
        <f t="shared" si="0"/>
        <v>TC_CHATAAK_DOWNLOAD_INVOICE_017</v>
      </c>
      <c r="B19" s="69" t="s">
        <v>1965</v>
      </c>
      <c r="C19" s="19" t="s">
        <v>2033</v>
      </c>
      <c r="D19" s="19" t="s">
        <v>2034</v>
      </c>
      <c r="E19" s="20" t="s">
        <v>2035</v>
      </c>
      <c r="F19" s="19" t="s">
        <v>2036</v>
      </c>
      <c r="G19" s="19" t="s">
        <v>2037</v>
      </c>
      <c r="H19" s="19"/>
      <c r="I19" s="19"/>
      <c r="J19" s="19"/>
      <c r="K19" s="19"/>
      <c r="L19" s="23" t="s">
        <v>87</v>
      </c>
      <c r="M19" s="31">
        <v>45647</v>
      </c>
      <c r="N19" s="23" t="s">
        <v>87</v>
      </c>
      <c r="O19" s="19"/>
    </row>
    <row r="20" spans="1:15" ht="79.5" customHeight="1">
      <c r="A20" s="28" t="str">
        <f t="shared" si="0"/>
        <v>TC_CHATAAK_DOWNLOAD_INVOICE_018</v>
      </c>
      <c r="B20" s="69" t="s">
        <v>1965</v>
      </c>
      <c r="C20" s="19" t="s">
        <v>2038</v>
      </c>
      <c r="D20" s="19" t="s">
        <v>2039</v>
      </c>
      <c r="E20" s="20" t="s">
        <v>2040</v>
      </c>
      <c r="F20" s="20" t="s">
        <v>2041</v>
      </c>
      <c r="G20" s="19" t="s">
        <v>2042</v>
      </c>
      <c r="H20" s="19"/>
      <c r="I20" s="19"/>
      <c r="J20" s="19"/>
      <c r="K20" s="19"/>
      <c r="L20" s="23" t="s">
        <v>87</v>
      </c>
      <c r="M20" s="31">
        <v>45647</v>
      </c>
      <c r="N20" s="23" t="s">
        <v>87</v>
      </c>
      <c r="O20" s="19"/>
    </row>
    <row r="21" spans="1:15" ht="79.5" customHeight="1">
      <c r="A21" s="28" t="str">
        <f t="shared" si="0"/>
        <v>TC_CHATAAK_DOWNLOAD_INVOICE_019</v>
      </c>
      <c r="B21" s="69" t="s">
        <v>1965</v>
      </c>
      <c r="C21" s="19" t="s">
        <v>2043</v>
      </c>
      <c r="D21" s="19" t="s">
        <v>2044</v>
      </c>
      <c r="E21" s="20" t="s">
        <v>2045</v>
      </c>
      <c r="F21" s="19" t="s">
        <v>2046</v>
      </c>
      <c r="G21" s="19" t="s">
        <v>2047</v>
      </c>
      <c r="H21" s="19"/>
      <c r="I21" s="19"/>
      <c r="J21" s="19"/>
      <c r="K21" s="19"/>
      <c r="L21" s="23" t="s">
        <v>87</v>
      </c>
      <c r="M21" s="31">
        <v>45647</v>
      </c>
      <c r="N21" s="23" t="s">
        <v>87</v>
      </c>
      <c r="O21" s="19"/>
    </row>
    <row r="22" spans="1:15" ht="79.5" customHeight="1">
      <c r="A22" s="28" t="str">
        <f t="shared" si="0"/>
        <v>TC_CHATAAK_DOWNLOAD_INVOICE_020</v>
      </c>
      <c r="B22" s="69" t="s">
        <v>1965</v>
      </c>
      <c r="C22" s="19" t="s">
        <v>2048</v>
      </c>
      <c r="D22" s="19" t="s">
        <v>2049</v>
      </c>
      <c r="E22" s="20" t="s">
        <v>2050</v>
      </c>
      <c r="F22" s="20" t="s">
        <v>2051</v>
      </c>
      <c r="G22" s="19" t="s">
        <v>2052</v>
      </c>
      <c r="H22" s="19"/>
      <c r="I22" s="19"/>
      <c r="J22" s="19"/>
      <c r="K22" s="19"/>
      <c r="L22" s="23" t="s">
        <v>87</v>
      </c>
      <c r="M22" s="31">
        <v>45647</v>
      </c>
      <c r="N22" s="23" t="s">
        <v>87</v>
      </c>
      <c r="O22" s="19"/>
    </row>
    <row r="23" spans="1:15" ht="79.5" customHeight="1">
      <c r="A23" s="28" t="str">
        <f t="shared" si="0"/>
        <v>TC_CHATAAK_DOWNLOAD_INVOICE_021</v>
      </c>
      <c r="B23" s="69" t="s">
        <v>1965</v>
      </c>
      <c r="C23" s="19" t="s">
        <v>2053</v>
      </c>
      <c r="D23" s="19" t="s">
        <v>2054</v>
      </c>
      <c r="E23" s="20" t="s">
        <v>2055</v>
      </c>
      <c r="F23" s="19" t="s">
        <v>2056</v>
      </c>
      <c r="G23" s="19" t="s">
        <v>2057</v>
      </c>
      <c r="H23" s="19"/>
      <c r="I23" s="19"/>
      <c r="J23" s="19"/>
      <c r="K23" s="19"/>
      <c r="L23" s="23" t="s">
        <v>87</v>
      </c>
      <c r="M23" s="31">
        <v>45647</v>
      </c>
      <c r="N23" s="23" t="s">
        <v>87</v>
      </c>
      <c r="O23" s="19"/>
    </row>
    <row r="24" spans="1:15" ht="79.5" customHeight="1">
      <c r="A24" s="28" t="str">
        <f t="shared" si="0"/>
        <v>TC_CHATAAK_DOWNLOAD_INVOICE_022</v>
      </c>
      <c r="B24" s="69" t="s">
        <v>1965</v>
      </c>
      <c r="C24" s="19" t="s">
        <v>2058</v>
      </c>
      <c r="D24" s="19" t="s">
        <v>1971</v>
      </c>
      <c r="E24" s="20" t="s">
        <v>2059</v>
      </c>
      <c r="F24" s="19" t="s">
        <v>2060</v>
      </c>
      <c r="G24" s="19" t="s">
        <v>2061</v>
      </c>
      <c r="H24" s="19"/>
      <c r="I24" s="19"/>
      <c r="J24" s="19"/>
      <c r="K24" s="19"/>
      <c r="L24" s="23" t="s">
        <v>87</v>
      </c>
      <c r="M24" s="31">
        <v>45647</v>
      </c>
      <c r="N24" s="23" t="s">
        <v>87</v>
      </c>
      <c r="O24" s="19"/>
    </row>
    <row r="25" spans="1:15" ht="79.5" customHeight="1">
      <c r="A25" s="28" t="str">
        <f t="shared" si="0"/>
        <v>TC_CHATAAK_DOWNLOAD_INVOICE_023</v>
      </c>
      <c r="B25" s="69" t="s">
        <v>1965</v>
      </c>
      <c r="C25" s="19" t="s">
        <v>2062</v>
      </c>
      <c r="D25" s="19" t="s">
        <v>1971</v>
      </c>
      <c r="E25" s="20" t="s">
        <v>2063</v>
      </c>
      <c r="F25" s="19" t="s">
        <v>2064</v>
      </c>
      <c r="G25" s="19" t="s">
        <v>2065</v>
      </c>
      <c r="H25" s="19"/>
      <c r="I25" s="19"/>
      <c r="J25" s="19"/>
      <c r="K25" s="19"/>
      <c r="L25" s="23" t="s">
        <v>87</v>
      </c>
      <c r="M25" s="31">
        <v>45647</v>
      </c>
      <c r="N25" s="23" t="s">
        <v>87</v>
      </c>
      <c r="O25" s="19"/>
    </row>
    <row r="26" spans="1:15" ht="79.5" customHeight="1">
      <c r="A26" s="28" t="str">
        <f t="shared" si="0"/>
        <v>TC_CHATAAK_DOWNLOAD_INVOICE_024</v>
      </c>
      <c r="B26" s="69" t="s">
        <v>1965</v>
      </c>
      <c r="C26" s="19" t="s">
        <v>2066</v>
      </c>
      <c r="D26" s="19" t="s">
        <v>1971</v>
      </c>
      <c r="E26" s="20" t="s">
        <v>2067</v>
      </c>
      <c r="F26" s="19" t="s">
        <v>2068</v>
      </c>
      <c r="G26" s="19" t="s">
        <v>2069</v>
      </c>
      <c r="H26" s="19"/>
      <c r="I26" s="19"/>
      <c r="J26" s="19"/>
      <c r="K26" s="19"/>
      <c r="L26" s="23" t="s">
        <v>87</v>
      </c>
      <c r="M26" s="31">
        <v>45647</v>
      </c>
      <c r="N26" s="23" t="s">
        <v>87</v>
      </c>
      <c r="O26" s="19"/>
    </row>
    <row r="27" spans="1:15" ht="79.5" customHeight="1">
      <c r="A27" s="28" t="str">
        <f t="shared" si="0"/>
        <v>TC_CHATAAK_DOWNLOAD_INVOICE_025</v>
      </c>
      <c r="B27" s="69" t="s">
        <v>1965</v>
      </c>
      <c r="C27" s="19" t="s">
        <v>2070</v>
      </c>
      <c r="D27" s="19" t="s">
        <v>2071</v>
      </c>
      <c r="E27" s="20" t="s">
        <v>2072</v>
      </c>
      <c r="F27" s="19" t="s">
        <v>2073</v>
      </c>
      <c r="G27" s="19" t="s">
        <v>2074</v>
      </c>
      <c r="H27" s="19"/>
      <c r="I27" s="19"/>
      <c r="J27" s="19"/>
      <c r="K27" s="19"/>
      <c r="L27" s="23" t="s">
        <v>87</v>
      </c>
      <c r="M27" s="31">
        <v>45647</v>
      </c>
      <c r="N27" s="23" t="s">
        <v>87</v>
      </c>
      <c r="O27" s="19"/>
    </row>
    <row r="28" spans="1:15" ht="79.5" customHeight="1">
      <c r="A28" s="28" t="str">
        <f t="shared" si="0"/>
        <v>TC_CHATAAK_DOWNLOAD_INVOICE_026</v>
      </c>
      <c r="B28" s="69" t="s">
        <v>1965</v>
      </c>
      <c r="C28" s="19" t="s">
        <v>2075</v>
      </c>
      <c r="D28" s="19" t="s">
        <v>2076</v>
      </c>
      <c r="E28" s="20" t="s">
        <v>2077</v>
      </c>
      <c r="F28" s="19" t="s">
        <v>2078</v>
      </c>
      <c r="G28" s="19" t="s">
        <v>2079</v>
      </c>
      <c r="H28" s="19"/>
      <c r="I28" s="19"/>
      <c r="J28" s="19"/>
      <c r="K28" s="19"/>
      <c r="L28" s="23" t="s">
        <v>87</v>
      </c>
      <c r="M28" s="31">
        <v>45647</v>
      </c>
      <c r="N28" s="23" t="s">
        <v>87</v>
      </c>
      <c r="O28" s="19"/>
    </row>
    <row r="29" spans="1:15" ht="79.5" customHeight="1">
      <c r="A29" s="28" t="str">
        <f t="shared" si="0"/>
        <v>TC_CHATAAK_DOWNLOAD_INVOICE_027</v>
      </c>
      <c r="B29" s="69" t="s">
        <v>1965</v>
      </c>
      <c r="C29" s="19" t="s">
        <v>2080</v>
      </c>
      <c r="D29" s="19" t="s">
        <v>87</v>
      </c>
      <c r="E29" s="20" t="s">
        <v>2081</v>
      </c>
      <c r="F29" s="19"/>
      <c r="G29" s="20" t="s">
        <v>2082</v>
      </c>
      <c r="H29" s="19"/>
      <c r="I29" s="19"/>
      <c r="J29" s="19"/>
      <c r="K29" s="19"/>
      <c r="L29" s="23" t="s">
        <v>87</v>
      </c>
      <c r="M29" s="31">
        <v>45647</v>
      </c>
      <c r="N29" s="23" t="s">
        <v>87</v>
      </c>
      <c r="O29" s="19"/>
    </row>
    <row r="30" spans="1:15" ht="79.5" customHeight="1">
      <c r="A30" s="32"/>
      <c r="B30" s="47"/>
      <c r="E30" s="16"/>
      <c r="L30" s="13" t="s">
        <v>87</v>
      </c>
      <c r="M30" s="48">
        <v>45647</v>
      </c>
      <c r="N30" s="13" t="s">
        <v>87</v>
      </c>
    </row>
    <row r="31" spans="1:15" ht="79.5" customHeight="1">
      <c r="A31" s="32"/>
      <c r="B31" s="47"/>
      <c r="E31" s="16"/>
      <c r="L31" s="13" t="s">
        <v>87</v>
      </c>
      <c r="M31" s="48">
        <v>45647</v>
      </c>
      <c r="N31" s="13" t="s">
        <v>87</v>
      </c>
    </row>
    <row r="32" spans="1:15" ht="79.5" customHeight="1">
      <c r="A32" s="32"/>
      <c r="B32" s="47"/>
      <c r="E32" s="16"/>
      <c r="L32" s="13" t="s">
        <v>87</v>
      </c>
      <c r="M32" s="48">
        <v>45647</v>
      </c>
      <c r="N32" s="13" t="s">
        <v>87</v>
      </c>
    </row>
    <row r="33" spans="1:14" ht="79.5" customHeight="1">
      <c r="A33" s="32"/>
      <c r="B33" s="47"/>
      <c r="E33" s="16"/>
      <c r="L33" s="13" t="s">
        <v>87</v>
      </c>
      <c r="M33" s="48">
        <v>45647</v>
      </c>
      <c r="N33" s="13" t="s">
        <v>87</v>
      </c>
    </row>
    <row r="34" spans="1:14" ht="79.5" customHeight="1">
      <c r="A34" s="32"/>
      <c r="B34" s="47"/>
      <c r="E34" s="16"/>
      <c r="L34" s="13" t="s">
        <v>87</v>
      </c>
      <c r="M34" s="48">
        <v>45647</v>
      </c>
      <c r="N34" s="13" t="s">
        <v>87</v>
      </c>
    </row>
    <row r="35" spans="1:14" ht="79.5" customHeight="1">
      <c r="A35" s="32"/>
      <c r="B35" s="47"/>
      <c r="E35" s="16"/>
      <c r="L35" s="13" t="s">
        <v>87</v>
      </c>
      <c r="M35" s="48">
        <v>45647</v>
      </c>
      <c r="N35" s="13" t="s">
        <v>87</v>
      </c>
    </row>
    <row r="36" spans="1:14" ht="79.5" customHeight="1">
      <c r="A36" s="32"/>
      <c r="B36" s="47"/>
      <c r="E36" s="16"/>
      <c r="L36" s="13" t="s">
        <v>87</v>
      </c>
      <c r="M36" s="48">
        <v>45647</v>
      </c>
      <c r="N36" s="13" t="s">
        <v>87</v>
      </c>
    </row>
    <row r="37" spans="1:14" ht="79.5" customHeight="1">
      <c r="A37" s="32"/>
      <c r="B37" s="47"/>
      <c r="E37" s="16"/>
      <c r="L37" s="13" t="s">
        <v>87</v>
      </c>
      <c r="M37" s="48">
        <v>45647</v>
      </c>
      <c r="N37" s="13" t="s">
        <v>87</v>
      </c>
    </row>
    <row r="38" spans="1:14" ht="79.5" customHeight="1">
      <c r="A38" s="32"/>
      <c r="B38" s="47"/>
      <c r="E38" s="16"/>
      <c r="L38" s="13" t="s">
        <v>87</v>
      </c>
      <c r="M38" s="48">
        <v>45647</v>
      </c>
      <c r="N38" s="13" t="s">
        <v>87</v>
      </c>
    </row>
    <row r="39" spans="1:14" ht="79.5" customHeight="1">
      <c r="A39" s="32"/>
      <c r="B39" s="47"/>
      <c r="E39" s="16"/>
      <c r="L39" s="13" t="s">
        <v>87</v>
      </c>
      <c r="M39" s="48">
        <v>45647</v>
      </c>
      <c r="N39" s="13" t="s">
        <v>87</v>
      </c>
    </row>
    <row r="40" spans="1:14" ht="79.5" customHeight="1">
      <c r="A40" s="32"/>
      <c r="B40" s="47"/>
      <c r="E40" s="16"/>
      <c r="L40" s="13" t="s">
        <v>87</v>
      </c>
      <c r="M40" s="48">
        <v>45647</v>
      </c>
      <c r="N40" s="13" t="s">
        <v>87</v>
      </c>
    </row>
    <row r="41" spans="1:14" ht="79.5" customHeight="1">
      <c r="A41" s="32"/>
      <c r="B41" s="47"/>
      <c r="E41" s="16"/>
      <c r="L41" s="13" t="s">
        <v>87</v>
      </c>
      <c r="M41" s="48">
        <v>45647</v>
      </c>
      <c r="N41" s="13" t="s">
        <v>87</v>
      </c>
    </row>
    <row r="42" spans="1:14" ht="79.5" customHeight="1">
      <c r="A42" s="32"/>
      <c r="B42" s="47"/>
      <c r="E42" s="16"/>
      <c r="L42" s="13" t="s">
        <v>87</v>
      </c>
      <c r="M42" s="48">
        <v>45647</v>
      </c>
      <c r="N42" s="13" t="s">
        <v>87</v>
      </c>
    </row>
    <row r="43" spans="1:14" ht="79.5" customHeight="1">
      <c r="A43" s="32"/>
      <c r="B43" s="47"/>
      <c r="E43" s="16"/>
      <c r="L43" s="13" t="s">
        <v>87</v>
      </c>
      <c r="M43" s="48">
        <v>45647</v>
      </c>
      <c r="N43" s="13" t="s">
        <v>87</v>
      </c>
    </row>
    <row r="44" spans="1:14" ht="79.5" customHeight="1">
      <c r="A44" s="32"/>
      <c r="B44" s="47"/>
      <c r="E44" s="16"/>
      <c r="L44" s="13" t="s">
        <v>87</v>
      </c>
      <c r="M44" s="48">
        <v>45647</v>
      </c>
      <c r="N44" s="13" t="s">
        <v>87</v>
      </c>
    </row>
    <row r="45" spans="1:14" ht="79.5" customHeight="1">
      <c r="A45" s="32"/>
      <c r="B45" s="47"/>
      <c r="E45" s="16"/>
      <c r="L45" s="13" t="s">
        <v>87</v>
      </c>
      <c r="M45" s="48">
        <v>45647</v>
      </c>
      <c r="N45" s="13" t="s">
        <v>87</v>
      </c>
    </row>
    <row r="46" spans="1:14" ht="79.5" customHeight="1">
      <c r="A46" s="32"/>
      <c r="B46" s="47"/>
      <c r="E46" s="16"/>
      <c r="L46" s="13" t="s">
        <v>87</v>
      </c>
      <c r="M46" s="48">
        <v>45647</v>
      </c>
      <c r="N46" s="13" t="s">
        <v>87</v>
      </c>
    </row>
    <row r="47" spans="1:14" ht="79.5" customHeight="1">
      <c r="A47" s="32"/>
      <c r="B47" s="47"/>
      <c r="E47" s="16"/>
      <c r="F47" s="16"/>
      <c r="L47" s="13" t="s">
        <v>87</v>
      </c>
      <c r="M47" s="48">
        <v>45647</v>
      </c>
      <c r="N47" s="13" t="s">
        <v>87</v>
      </c>
    </row>
    <row r="48" spans="1:14" ht="79.5" customHeight="1">
      <c r="A48" s="32"/>
      <c r="B48" s="47"/>
      <c r="E48" s="16"/>
      <c r="L48" s="13" t="s">
        <v>87</v>
      </c>
      <c r="M48" s="48">
        <v>45647</v>
      </c>
      <c r="N48" s="13" t="s">
        <v>87</v>
      </c>
    </row>
    <row r="49" spans="1:14" ht="79.5" customHeight="1">
      <c r="A49" s="32"/>
      <c r="B49" s="47"/>
      <c r="E49" s="16"/>
      <c r="L49" s="13" t="s">
        <v>87</v>
      </c>
      <c r="M49" s="48">
        <v>45647</v>
      </c>
      <c r="N49" s="13" t="s">
        <v>87</v>
      </c>
    </row>
    <row r="50" spans="1:14" ht="79.5" customHeight="1">
      <c r="A50" s="32"/>
      <c r="B50" s="47"/>
      <c r="E50" s="16"/>
      <c r="L50" s="13" t="s">
        <v>87</v>
      </c>
      <c r="M50" s="48">
        <v>45647</v>
      </c>
      <c r="N50" s="13" t="s">
        <v>87</v>
      </c>
    </row>
    <row r="51" spans="1:14" ht="79.5" customHeight="1">
      <c r="A51" s="32"/>
      <c r="B51" s="47"/>
      <c r="E51" s="16"/>
      <c r="L51" s="13" t="s">
        <v>87</v>
      </c>
      <c r="M51" s="48">
        <v>45647</v>
      </c>
      <c r="N51" s="13" t="s">
        <v>87</v>
      </c>
    </row>
    <row r="52" spans="1:14" ht="79.5" customHeight="1">
      <c r="A52" s="32"/>
      <c r="B52" s="47"/>
      <c r="L52" s="13" t="s">
        <v>87</v>
      </c>
      <c r="M52" s="48">
        <v>45647</v>
      </c>
      <c r="N52" s="13" t="s">
        <v>87</v>
      </c>
    </row>
    <row r="53" spans="1:14" ht="79.5" customHeight="1">
      <c r="A53" s="32"/>
      <c r="B53" s="47"/>
      <c r="E53" s="16"/>
      <c r="L53" s="13" t="s">
        <v>87</v>
      </c>
      <c r="M53" s="48">
        <v>45647</v>
      </c>
      <c r="N53" s="13" t="s">
        <v>87</v>
      </c>
    </row>
    <row r="54" spans="1:14" ht="79.5" customHeight="1">
      <c r="A54" s="32"/>
      <c r="B54" s="47"/>
      <c r="E54" s="16"/>
      <c r="L54" s="13" t="s">
        <v>87</v>
      </c>
      <c r="M54" s="48">
        <v>45647</v>
      </c>
      <c r="N54" s="13" t="s">
        <v>87</v>
      </c>
    </row>
    <row r="55" spans="1:14" ht="79.5" customHeight="1">
      <c r="A55" s="32"/>
      <c r="B55" s="47"/>
      <c r="E55" s="16"/>
      <c r="L55" s="13" t="s">
        <v>87</v>
      </c>
      <c r="M55" s="48">
        <v>45647</v>
      </c>
      <c r="N55" s="13" t="s">
        <v>87</v>
      </c>
    </row>
    <row r="56" spans="1:14" ht="79.5" customHeight="1">
      <c r="A56" s="32"/>
      <c r="B56" s="47"/>
      <c r="E56" s="16"/>
      <c r="L56" s="13" t="s">
        <v>87</v>
      </c>
      <c r="M56" s="48">
        <v>45647</v>
      </c>
      <c r="N56" s="13" t="s">
        <v>87</v>
      </c>
    </row>
    <row r="57" spans="1:14" ht="79.5" customHeight="1">
      <c r="A57" s="32"/>
      <c r="B57" s="47"/>
      <c r="E57" s="16"/>
      <c r="L57" s="13" t="s">
        <v>87</v>
      </c>
      <c r="M57" s="48">
        <v>45647</v>
      </c>
      <c r="N57" s="13" t="s">
        <v>87</v>
      </c>
    </row>
    <row r="58" spans="1:14" ht="79.5" customHeight="1">
      <c r="A58" s="32"/>
      <c r="B58" s="47"/>
      <c r="L58" s="13" t="s">
        <v>87</v>
      </c>
      <c r="M58" s="48">
        <v>45647</v>
      </c>
      <c r="N58" s="13" t="s">
        <v>87</v>
      </c>
    </row>
    <row r="59" spans="1:14" ht="79.5" customHeight="1">
      <c r="A59" s="32"/>
      <c r="B59" s="47"/>
      <c r="L59" s="13" t="s">
        <v>87</v>
      </c>
      <c r="M59" s="48">
        <v>45647</v>
      </c>
      <c r="N59" s="13" t="s">
        <v>87</v>
      </c>
    </row>
    <row r="60" spans="1:14" ht="79.5" customHeight="1">
      <c r="A60" s="32"/>
      <c r="B60" s="47"/>
      <c r="L60" s="13" t="s">
        <v>87</v>
      </c>
      <c r="M60" s="48">
        <v>45647</v>
      </c>
      <c r="N60" s="13" t="s">
        <v>87</v>
      </c>
    </row>
    <row r="61" spans="1:14" ht="79.5" customHeight="1">
      <c r="A61" s="32"/>
      <c r="B61" s="47"/>
      <c r="L61" s="13" t="s">
        <v>87</v>
      </c>
      <c r="M61" s="48">
        <v>45647</v>
      </c>
      <c r="N61" s="13" t="s">
        <v>87</v>
      </c>
    </row>
    <row r="62" spans="1:14" ht="79.5" customHeight="1">
      <c r="A62" s="32"/>
      <c r="B62" s="47"/>
      <c r="L62" s="13" t="s">
        <v>87</v>
      </c>
      <c r="M62" s="48">
        <v>45647</v>
      </c>
      <c r="N62" s="13" t="s">
        <v>87</v>
      </c>
    </row>
    <row r="63" spans="1:14" ht="79.5" customHeight="1">
      <c r="A63" s="32"/>
      <c r="B63" s="47"/>
      <c r="E63" s="16"/>
      <c r="L63" s="13" t="s">
        <v>87</v>
      </c>
      <c r="M63" s="48">
        <v>45647</v>
      </c>
      <c r="N63" s="13" t="s">
        <v>87</v>
      </c>
    </row>
    <row r="64" spans="1:14" ht="79.5" customHeight="1">
      <c r="A64" s="32"/>
      <c r="B64" s="47"/>
      <c r="E64" s="16"/>
      <c r="L64" s="13" t="s">
        <v>87</v>
      </c>
      <c r="M64" s="48">
        <v>45647</v>
      </c>
      <c r="N64" s="13" t="s">
        <v>87</v>
      </c>
    </row>
    <row r="65" spans="1:14" ht="79.5" customHeight="1">
      <c r="A65" s="32"/>
      <c r="B65" s="47"/>
      <c r="E65" s="16"/>
      <c r="L65" s="13" t="s">
        <v>87</v>
      </c>
      <c r="M65" s="48">
        <v>45647</v>
      </c>
      <c r="N65" s="13" t="s">
        <v>87</v>
      </c>
    </row>
    <row r="66" spans="1:14" ht="79.5" customHeight="1">
      <c r="A66" s="32"/>
      <c r="B66" s="47"/>
      <c r="E66" s="16"/>
      <c r="L66" s="13" t="s">
        <v>87</v>
      </c>
      <c r="M66" s="48">
        <v>45647</v>
      </c>
      <c r="N66" s="13" t="s">
        <v>87</v>
      </c>
    </row>
    <row r="67" spans="1:14" ht="79.5" customHeight="1">
      <c r="A67" s="32"/>
      <c r="B67" s="47"/>
      <c r="E67" s="16"/>
      <c r="L67" s="13" t="s">
        <v>87</v>
      </c>
      <c r="M67" s="48">
        <v>45647</v>
      </c>
      <c r="N67" s="13" t="s">
        <v>87</v>
      </c>
    </row>
    <row r="68" spans="1:14" ht="79.5" customHeight="1">
      <c r="A68" s="32"/>
      <c r="B68" s="47"/>
      <c r="L68" s="13" t="s">
        <v>87</v>
      </c>
      <c r="M68" s="48">
        <v>45647</v>
      </c>
      <c r="N68" s="13" t="s">
        <v>87</v>
      </c>
    </row>
    <row r="69" spans="1:14" ht="79.5" customHeight="1">
      <c r="A69" s="32"/>
      <c r="B69" s="47"/>
      <c r="L69" s="13" t="s">
        <v>87</v>
      </c>
      <c r="M69" s="48">
        <v>45647</v>
      </c>
      <c r="N69" s="13" t="s">
        <v>87</v>
      </c>
    </row>
    <row r="70" spans="1:14" ht="79.5" customHeight="1">
      <c r="A70" s="32"/>
      <c r="B70" s="47"/>
      <c r="E70" s="16"/>
      <c r="L70" s="13" t="s">
        <v>87</v>
      </c>
      <c r="M70" s="48">
        <v>45647</v>
      </c>
      <c r="N70" s="13" t="s">
        <v>87</v>
      </c>
    </row>
  </sheetData>
  <conditionalFormatting sqref="K4:K18">
    <cfRule type="containsText" dxfId="15" priority="5" operator="containsText" text="NOT TESTED">
      <formula>NOT(ISERROR(SEARCH("NOT TESTED",K4)))</formula>
    </cfRule>
    <cfRule type="containsText" dxfId="14" priority="6" operator="containsText" text="BLOCKED">
      <formula>NOT(ISERROR(SEARCH("BLOCKED",K4)))</formula>
    </cfRule>
    <cfRule type="containsText" dxfId="13" priority="7" operator="containsText" text="FAIL">
      <formula>NOT(ISERROR(SEARCH("FAIL",K4)))</formula>
    </cfRule>
    <cfRule type="containsText" dxfId="12" priority="8" operator="containsText" text="PASS">
      <formula>NOT(ISERROR(SEARCH("PASS",K4)))</formula>
    </cfRule>
  </conditionalFormatting>
  <conditionalFormatting sqref="K3">
    <cfRule type="containsText" dxfId="11" priority="1" operator="containsText" text="NOT TESTED">
      <formula>NOT(ISERROR(SEARCH("NOT TESTED",K3)))</formula>
    </cfRule>
    <cfRule type="containsText" dxfId="10" priority="2" operator="containsText" text="BLOCKED">
      <formula>NOT(ISERROR(SEARCH("BLOCKED",K3)))</formula>
    </cfRule>
    <cfRule type="containsText" dxfId="9" priority="3" operator="containsText" text="FAIL">
      <formula>NOT(ISERROR(SEARCH("FAIL",K3)))</formula>
    </cfRule>
    <cfRule type="containsText" dxfId="8" priority="4" operator="containsText" text="PASS">
      <formula>NOT(ISERROR(SEARCH("PASS",K3)))</formula>
    </cfRule>
  </conditionalFormatting>
  <dataValidations count="3">
    <dataValidation type="list" allowBlank="1" showInputMessage="1" showErrorMessage="1" sqref="I1:I26" xr:uid="{5509B1FC-6188-4541-879F-5F787C118B91}">
      <formula1>"P1,P2,P3,P4,P5"</formula1>
    </dataValidation>
    <dataValidation type="list" allowBlank="1" showInputMessage="1" showErrorMessage="1" sqref="J3:J26" xr:uid="{4258A8AF-5B37-4AEB-A64E-9F6DE5CA2B6B}">
      <formula1>"BLOCKER,CRITICAL,MAJOR,MEDIUM,LOW"</formula1>
    </dataValidation>
    <dataValidation type="list" allowBlank="1" showInputMessage="1" showErrorMessage="1" sqref="K3:K26" xr:uid="{A90E5B11-7E32-4057-804F-DDA34D76E995}">
      <formula1>"PASS, FAIL, Blocked, Not Tested"</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EF140-9940-4AFF-9DB2-97876A3A977A}">
  <dimension ref="A1:O29"/>
  <sheetViews>
    <sheetView topLeftCell="G1" workbookViewId="0">
      <selection activeCell="G3" sqref="G3"/>
    </sheetView>
  </sheetViews>
  <sheetFormatPr defaultRowHeight="84" customHeight="1"/>
  <cols>
    <col min="1" max="1" width="40" bestFit="1" customWidth="1"/>
    <col min="2" max="2" width="46.85546875" bestFit="1" customWidth="1"/>
    <col min="3" max="3" width="56.85546875" bestFit="1" customWidth="1"/>
    <col min="4" max="4" width="53.5703125" bestFit="1" customWidth="1"/>
    <col min="5" max="5" width="39.85546875" customWidth="1"/>
    <col min="6" max="6" width="48.5703125" bestFit="1" customWidth="1"/>
    <col min="7" max="7" width="125.28515625" bestFit="1" customWidth="1"/>
    <col min="8" max="8" width="27.140625" customWidth="1"/>
    <col min="9" max="9" width="22.85546875" customWidth="1"/>
    <col min="10" max="10" width="21.85546875" customWidth="1"/>
    <col min="11" max="11" width="24.85546875" customWidth="1"/>
    <col min="12" max="12" width="11.28515625" bestFit="1" customWidth="1"/>
    <col min="13" max="13" width="11.140625" bestFit="1" customWidth="1"/>
    <col min="14" max="14" width="12" bestFit="1" customWidth="1"/>
    <col min="15" max="15" width="12.7109375" bestFit="1" customWidth="1"/>
  </cols>
  <sheetData>
    <row r="1" spans="1:15" ht="18" customHeight="1">
      <c r="A1" s="92" t="s">
        <v>66</v>
      </c>
      <c r="B1" s="92" t="s">
        <v>67</v>
      </c>
      <c r="C1" s="92" t="s">
        <v>68</v>
      </c>
      <c r="D1" s="92" t="s">
        <v>69</v>
      </c>
      <c r="E1" s="92" t="s">
        <v>70</v>
      </c>
      <c r="F1" s="92" t="s">
        <v>71</v>
      </c>
      <c r="G1" s="92" t="s">
        <v>72</v>
      </c>
      <c r="H1" s="92" t="s">
        <v>73</v>
      </c>
      <c r="I1" s="92" t="s">
        <v>24</v>
      </c>
      <c r="J1" s="92" t="s">
        <v>74</v>
      </c>
      <c r="K1" s="92" t="s">
        <v>75</v>
      </c>
      <c r="L1" s="92" t="s">
        <v>76</v>
      </c>
      <c r="M1" s="92" t="s">
        <v>26</v>
      </c>
      <c r="N1" s="92" t="s">
        <v>77</v>
      </c>
      <c r="O1" s="92" t="s">
        <v>169</v>
      </c>
    </row>
    <row r="2" spans="1:15" ht="84" customHeight="1">
      <c r="A2" s="59" t="str">
        <f>HYPERLINK("#'Test Scenarios'!A1", "&lt;&lt;TEST SCENARIOS")</f>
        <v>&lt;&lt;TEST SCENARIOS</v>
      </c>
      <c r="B2" s="27"/>
      <c r="C2" s="22"/>
      <c r="D2" s="22"/>
      <c r="E2" s="22"/>
      <c r="F2" s="22"/>
      <c r="G2" s="22"/>
      <c r="H2" s="22"/>
      <c r="I2" s="22"/>
      <c r="J2" s="22"/>
      <c r="K2" s="22"/>
      <c r="L2" s="22"/>
      <c r="M2" s="28"/>
      <c r="N2" s="23"/>
      <c r="O2" s="19"/>
    </row>
    <row r="3" spans="1:15" ht="84" customHeight="1">
      <c r="A3" s="28" t="str">
        <f>"TC_CHATAAK_DOWNLOAD_INVOICE_" &amp; TEXT(ROW(A1), "000")</f>
        <v>TC_CHATAAK_DOWNLOAD_INVOICE_001</v>
      </c>
      <c r="B3" s="69" t="s">
        <v>1965</v>
      </c>
      <c r="C3" s="19" t="s">
        <v>2083</v>
      </c>
      <c r="D3" s="19" t="s">
        <v>2084</v>
      </c>
      <c r="E3" s="20" t="s">
        <v>2085</v>
      </c>
      <c r="F3" s="19" t="s">
        <v>87</v>
      </c>
      <c r="G3" s="19" t="s">
        <v>2086</v>
      </c>
      <c r="H3" s="19"/>
      <c r="I3" s="19"/>
      <c r="J3" s="19"/>
      <c r="K3" s="23"/>
      <c r="L3" s="23" t="s">
        <v>87</v>
      </c>
      <c r="M3" s="31">
        <v>45647</v>
      </c>
      <c r="N3" s="23" t="s">
        <v>87</v>
      </c>
      <c r="O3" s="19"/>
    </row>
    <row r="4" spans="1:15" ht="84" customHeight="1">
      <c r="A4" s="28"/>
      <c r="B4" s="69"/>
      <c r="C4" s="19" t="s">
        <v>2087</v>
      </c>
      <c r="D4" s="19" t="s">
        <v>2084</v>
      </c>
      <c r="E4" s="20" t="s">
        <v>2088</v>
      </c>
      <c r="F4" s="19" t="s">
        <v>87</v>
      </c>
      <c r="G4" s="19" t="s">
        <v>2089</v>
      </c>
      <c r="H4" s="19"/>
      <c r="I4" s="19"/>
      <c r="J4" s="19"/>
      <c r="K4" s="23"/>
      <c r="L4" s="23" t="s">
        <v>87</v>
      </c>
      <c r="M4" s="31">
        <v>45647</v>
      </c>
      <c r="N4" s="23" t="s">
        <v>87</v>
      </c>
      <c r="O4" s="19"/>
    </row>
    <row r="5" spans="1:15" ht="84" customHeight="1">
      <c r="A5" s="28"/>
      <c r="B5" s="69"/>
      <c r="C5" s="19" t="s">
        <v>2090</v>
      </c>
      <c r="D5" s="19" t="s">
        <v>2084</v>
      </c>
      <c r="E5" s="20" t="s">
        <v>2091</v>
      </c>
      <c r="F5" s="19" t="s">
        <v>87</v>
      </c>
      <c r="G5" s="19" t="s">
        <v>2092</v>
      </c>
      <c r="H5" s="20"/>
      <c r="I5" s="19"/>
      <c r="J5" s="19"/>
      <c r="K5" s="23"/>
      <c r="L5" s="23" t="s">
        <v>87</v>
      </c>
      <c r="M5" s="31">
        <v>45647</v>
      </c>
      <c r="N5" s="23" t="s">
        <v>87</v>
      </c>
      <c r="O5" s="19"/>
    </row>
    <row r="6" spans="1:15" ht="84" customHeight="1">
      <c r="A6" s="28"/>
      <c r="B6" s="69"/>
      <c r="C6" s="19" t="s">
        <v>2093</v>
      </c>
      <c r="D6" s="19" t="s">
        <v>2094</v>
      </c>
      <c r="E6" s="20" t="s">
        <v>2095</v>
      </c>
      <c r="F6" s="19" t="s">
        <v>87</v>
      </c>
      <c r="G6" s="19" t="s">
        <v>2096</v>
      </c>
      <c r="H6" s="19"/>
      <c r="I6" s="19"/>
      <c r="J6" s="19"/>
      <c r="K6" s="23"/>
      <c r="L6" s="23" t="s">
        <v>87</v>
      </c>
      <c r="M6" s="31">
        <v>45647</v>
      </c>
      <c r="N6" s="23" t="s">
        <v>87</v>
      </c>
      <c r="O6" s="53"/>
    </row>
    <row r="7" spans="1:15" ht="84" customHeight="1">
      <c r="A7" s="28"/>
      <c r="B7" s="69"/>
      <c r="C7" s="19" t="s">
        <v>2097</v>
      </c>
      <c r="D7" s="19" t="s">
        <v>2094</v>
      </c>
      <c r="E7" s="20" t="s">
        <v>2098</v>
      </c>
      <c r="F7" s="19" t="s">
        <v>87</v>
      </c>
      <c r="G7" s="19" t="s">
        <v>2096</v>
      </c>
      <c r="H7" s="19"/>
      <c r="I7" s="19"/>
      <c r="J7" s="19"/>
      <c r="K7" s="23"/>
      <c r="L7" s="23" t="s">
        <v>87</v>
      </c>
      <c r="M7" s="31">
        <v>45647</v>
      </c>
      <c r="N7" s="23" t="s">
        <v>87</v>
      </c>
      <c r="O7" s="53"/>
    </row>
    <row r="8" spans="1:15" ht="84" customHeight="1">
      <c r="A8" s="28"/>
      <c r="B8" s="69"/>
      <c r="C8" s="19" t="s">
        <v>2099</v>
      </c>
      <c r="D8" s="19" t="s">
        <v>2094</v>
      </c>
      <c r="E8" s="20" t="s">
        <v>2100</v>
      </c>
      <c r="F8" s="19" t="s">
        <v>87</v>
      </c>
      <c r="G8" s="19" t="s">
        <v>2096</v>
      </c>
      <c r="H8" s="21"/>
      <c r="I8" s="19"/>
      <c r="J8" s="19"/>
      <c r="K8" s="23"/>
      <c r="L8" s="23" t="s">
        <v>87</v>
      </c>
      <c r="M8" s="31">
        <v>45647</v>
      </c>
      <c r="N8" s="23" t="s">
        <v>87</v>
      </c>
      <c r="O8" s="19"/>
    </row>
    <row r="9" spans="1:15" ht="84" customHeight="1">
      <c r="A9" s="28"/>
      <c r="B9" s="69"/>
      <c r="C9" s="19" t="s">
        <v>2101</v>
      </c>
      <c r="D9" s="19" t="s">
        <v>2102</v>
      </c>
      <c r="E9" s="20" t="s">
        <v>2103</v>
      </c>
      <c r="F9" s="19" t="s">
        <v>2104</v>
      </c>
      <c r="G9" s="19" t="s">
        <v>2105</v>
      </c>
      <c r="H9" s="20"/>
      <c r="I9" s="19"/>
      <c r="J9" s="19"/>
      <c r="K9" s="23"/>
      <c r="L9" s="23" t="s">
        <v>87</v>
      </c>
      <c r="M9" s="31">
        <v>45647</v>
      </c>
      <c r="N9" s="23" t="s">
        <v>87</v>
      </c>
      <c r="O9" s="19"/>
    </row>
    <row r="10" spans="1:15" ht="84" customHeight="1">
      <c r="A10" s="28"/>
      <c r="B10" s="69"/>
      <c r="C10" s="19" t="s">
        <v>2106</v>
      </c>
      <c r="D10" s="19" t="s">
        <v>2107</v>
      </c>
      <c r="E10" s="20" t="s">
        <v>2108</v>
      </c>
      <c r="F10" s="19" t="s">
        <v>2104</v>
      </c>
      <c r="G10" s="19" t="s">
        <v>2105</v>
      </c>
      <c r="H10" s="21"/>
      <c r="I10" s="19"/>
      <c r="J10" s="19"/>
      <c r="K10" s="23"/>
      <c r="L10" s="23" t="s">
        <v>87</v>
      </c>
      <c r="M10" s="31">
        <v>45647</v>
      </c>
      <c r="N10" s="23" t="s">
        <v>87</v>
      </c>
      <c r="O10" s="53"/>
    </row>
    <row r="11" spans="1:15" ht="84" customHeight="1">
      <c r="A11" s="28"/>
      <c r="B11" s="69"/>
      <c r="C11" s="19" t="s">
        <v>2109</v>
      </c>
      <c r="D11" s="19" t="s">
        <v>2110</v>
      </c>
      <c r="E11" s="20" t="s">
        <v>2111</v>
      </c>
      <c r="F11" s="19" t="s">
        <v>2104</v>
      </c>
      <c r="G11" s="19" t="s">
        <v>2105</v>
      </c>
      <c r="H11" s="21"/>
      <c r="I11" s="19"/>
      <c r="J11" s="19"/>
      <c r="K11" s="23"/>
      <c r="L11" s="23" t="s">
        <v>87</v>
      </c>
      <c r="M11" s="31">
        <v>45647</v>
      </c>
      <c r="N11" s="23" t="s">
        <v>87</v>
      </c>
      <c r="O11" s="53"/>
    </row>
    <row r="12" spans="1:15" ht="84" customHeight="1">
      <c r="A12" s="28"/>
      <c r="B12" s="69"/>
      <c r="C12" s="19" t="s">
        <v>2112</v>
      </c>
      <c r="D12" s="19" t="s">
        <v>2113</v>
      </c>
      <c r="E12" s="20" t="s">
        <v>2114</v>
      </c>
      <c r="F12" s="19" t="s">
        <v>2115</v>
      </c>
      <c r="G12" s="19" t="s">
        <v>2116</v>
      </c>
      <c r="H12" s="133"/>
      <c r="I12" s="19"/>
      <c r="J12" s="19"/>
      <c r="K12" s="23"/>
      <c r="L12" s="23" t="s">
        <v>87</v>
      </c>
      <c r="M12" s="31">
        <v>45647</v>
      </c>
      <c r="N12" s="23" t="s">
        <v>87</v>
      </c>
      <c r="O12" s="19"/>
    </row>
    <row r="13" spans="1:15" ht="84" customHeight="1">
      <c r="A13" s="28"/>
      <c r="B13" s="69"/>
      <c r="C13" s="19" t="s">
        <v>2117</v>
      </c>
      <c r="D13" s="19" t="s">
        <v>2118</v>
      </c>
      <c r="E13" s="20" t="s">
        <v>2119</v>
      </c>
      <c r="F13" s="19" t="s">
        <v>2115</v>
      </c>
      <c r="G13" s="19" t="s">
        <v>2116</v>
      </c>
      <c r="H13" s="21"/>
      <c r="I13" s="19"/>
      <c r="J13" s="19"/>
      <c r="K13" s="23"/>
      <c r="L13" s="23" t="s">
        <v>87</v>
      </c>
      <c r="M13" s="31">
        <v>45647</v>
      </c>
      <c r="N13" s="23" t="s">
        <v>87</v>
      </c>
      <c r="O13" s="53"/>
    </row>
    <row r="14" spans="1:15" ht="84" customHeight="1">
      <c r="A14" s="28"/>
      <c r="B14" s="69"/>
      <c r="C14" s="19" t="s">
        <v>2120</v>
      </c>
      <c r="D14" s="19" t="s">
        <v>2121</v>
      </c>
      <c r="E14" s="20" t="s">
        <v>2122</v>
      </c>
      <c r="F14" s="19" t="s">
        <v>2115</v>
      </c>
      <c r="G14" s="19" t="s">
        <v>2116</v>
      </c>
      <c r="H14" s="19"/>
      <c r="I14" s="19"/>
      <c r="J14" s="19"/>
      <c r="K14" s="23"/>
      <c r="L14" s="23" t="s">
        <v>87</v>
      </c>
      <c r="M14" s="31">
        <v>45647</v>
      </c>
      <c r="N14" s="23" t="s">
        <v>87</v>
      </c>
      <c r="O14" s="19"/>
    </row>
    <row r="15" spans="1:15" ht="84" customHeight="1">
      <c r="A15" s="32"/>
      <c r="B15" s="97"/>
      <c r="E15" s="16"/>
      <c r="H15" s="50"/>
      <c r="K15" s="13"/>
      <c r="L15" s="13"/>
      <c r="M15" s="48"/>
      <c r="N15" s="13"/>
    </row>
    <row r="16" spans="1:15" ht="84" customHeight="1">
      <c r="A16" s="32"/>
      <c r="B16" s="97"/>
      <c r="E16" s="16"/>
      <c r="H16" s="17"/>
      <c r="K16" s="13"/>
      <c r="L16" s="13"/>
      <c r="M16" s="48"/>
      <c r="N16" s="13"/>
      <c r="O16" s="118"/>
    </row>
    <row r="17" spans="1:14" ht="84" customHeight="1">
      <c r="A17" s="32"/>
      <c r="B17" s="97"/>
      <c r="E17" s="16"/>
      <c r="F17" s="16"/>
      <c r="H17" s="119"/>
      <c r="K17" s="13"/>
      <c r="L17" s="13"/>
      <c r="M17" s="48"/>
      <c r="N17" s="13"/>
    </row>
    <row r="18" spans="1:14" ht="84" customHeight="1">
      <c r="A18" s="32"/>
      <c r="B18" s="97"/>
      <c r="E18" s="16"/>
      <c r="F18" s="16"/>
      <c r="K18" s="13"/>
      <c r="L18" s="13"/>
      <c r="M18" s="48"/>
      <c r="N18" s="13"/>
    </row>
    <row r="19" spans="1:14" ht="84" customHeight="1">
      <c r="A19" s="32"/>
      <c r="B19" s="97"/>
      <c r="E19" s="16"/>
      <c r="L19" s="13"/>
      <c r="M19" s="48"/>
      <c r="N19" s="13"/>
    </row>
    <row r="20" spans="1:14" ht="84" customHeight="1">
      <c r="A20" s="32"/>
      <c r="B20" s="97"/>
      <c r="E20" s="16"/>
      <c r="F20" s="16"/>
      <c r="L20" s="13"/>
      <c r="M20" s="48"/>
      <c r="N20" s="13"/>
    </row>
    <row r="21" spans="1:14" ht="84" customHeight="1">
      <c r="A21" s="32"/>
      <c r="B21" s="97"/>
      <c r="E21" s="16"/>
      <c r="L21" s="13"/>
      <c r="M21" s="48"/>
      <c r="N21" s="13"/>
    </row>
    <row r="22" spans="1:14" ht="84" customHeight="1">
      <c r="A22" s="32"/>
      <c r="B22" s="97"/>
      <c r="E22" s="16"/>
      <c r="F22" s="16"/>
      <c r="L22" s="13"/>
      <c r="M22" s="48"/>
      <c r="N22" s="13"/>
    </row>
    <row r="23" spans="1:14" ht="84" customHeight="1">
      <c r="A23" s="32"/>
      <c r="B23" s="97"/>
      <c r="E23" s="16"/>
      <c r="L23" s="13"/>
      <c r="M23" s="48"/>
      <c r="N23" s="13"/>
    </row>
    <row r="24" spans="1:14" ht="84" customHeight="1">
      <c r="A24" s="32"/>
      <c r="B24" s="97"/>
      <c r="E24" s="16"/>
      <c r="L24" s="13"/>
      <c r="M24" s="48"/>
      <c r="N24" s="13"/>
    </row>
    <row r="25" spans="1:14" ht="84" customHeight="1">
      <c r="A25" s="32"/>
      <c r="B25" s="97"/>
      <c r="E25" s="16"/>
      <c r="L25" s="13"/>
      <c r="M25" s="48"/>
      <c r="N25" s="13"/>
    </row>
    <row r="26" spans="1:14" ht="84" customHeight="1">
      <c r="A26" s="32"/>
      <c r="B26" s="97"/>
      <c r="E26" s="16"/>
      <c r="L26" s="13"/>
      <c r="M26" s="48"/>
      <c r="N26" s="13"/>
    </row>
    <row r="27" spans="1:14" ht="84" customHeight="1">
      <c r="A27" s="32"/>
      <c r="B27" s="97"/>
      <c r="E27" s="16"/>
      <c r="L27" s="13"/>
      <c r="M27" s="48"/>
      <c r="N27" s="13"/>
    </row>
    <row r="28" spans="1:14" ht="84" customHeight="1">
      <c r="A28" s="32"/>
      <c r="B28" s="97"/>
      <c r="E28" s="16"/>
      <c r="L28" s="13"/>
      <c r="M28" s="48"/>
      <c r="N28" s="13"/>
    </row>
    <row r="29" spans="1:14" ht="84" customHeight="1">
      <c r="A29" s="32"/>
      <c r="B29" s="97"/>
      <c r="E29" s="16"/>
      <c r="G29" s="16"/>
      <c r="L29" s="13"/>
      <c r="M29" s="48"/>
      <c r="N29" s="13"/>
    </row>
  </sheetData>
  <conditionalFormatting sqref="K4:K18">
    <cfRule type="containsText" dxfId="7" priority="5" operator="containsText" text="NOT TESTED">
      <formula>NOT(ISERROR(SEARCH("NOT TESTED",K4)))</formula>
    </cfRule>
    <cfRule type="containsText" dxfId="6" priority="6" operator="containsText" text="BLOCKED">
      <formula>NOT(ISERROR(SEARCH("BLOCKED",K4)))</formula>
    </cfRule>
    <cfRule type="containsText" dxfId="5" priority="7" operator="containsText" text="FAIL">
      <formula>NOT(ISERROR(SEARCH("FAIL",K4)))</formula>
    </cfRule>
    <cfRule type="containsText" dxfId="4" priority="8" operator="containsText" text="PASS">
      <formula>NOT(ISERROR(SEARCH("PASS",K4)))</formula>
    </cfRule>
  </conditionalFormatting>
  <conditionalFormatting sqref="K3">
    <cfRule type="containsText" dxfId="3" priority="1" operator="containsText" text="NOT TESTED">
      <formula>NOT(ISERROR(SEARCH("NOT TESTED",K3)))</formula>
    </cfRule>
    <cfRule type="containsText" dxfId="2" priority="2" operator="containsText" text="BLOCKED">
      <formula>NOT(ISERROR(SEARCH("BLOCKED",K3)))</formula>
    </cfRule>
    <cfRule type="containsText" dxfId="1" priority="3" operator="containsText" text="FAIL">
      <formula>NOT(ISERROR(SEARCH("FAIL",K3)))</formula>
    </cfRule>
    <cfRule type="containsText" dxfId="0" priority="4" operator="containsText" text="PASS">
      <formula>NOT(ISERROR(SEARCH("PASS",K3)))</formula>
    </cfRule>
  </conditionalFormatting>
  <dataValidations count="3">
    <dataValidation type="list" allowBlank="1" showInputMessage="1" showErrorMessage="1" sqref="K3:K26" xr:uid="{3977AAB6-F290-434E-B2EA-856260B6F667}">
      <formula1>"PASS, FAIL, Blocked, Not Tested"</formula1>
    </dataValidation>
    <dataValidation type="list" allowBlank="1" showInputMessage="1" showErrorMessage="1" sqref="J3:J26" xr:uid="{68B8CF6B-DD48-4C62-B8C1-360FFE308D89}">
      <formula1>"BLOCKER,CRITICAL,MAJOR,MEDIUM,LOW"</formula1>
    </dataValidation>
    <dataValidation type="list" allowBlank="1" showInputMessage="1" showErrorMessage="1" sqref="I1:I26" xr:uid="{7E48B9DA-ACB7-471D-909F-1EBD61EF00AD}">
      <formula1>"P1,P2,P3,P4,P5"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6F7C-8BF7-464A-AFAC-96B37815A815}">
  <dimension ref="A2:R268"/>
  <sheetViews>
    <sheetView topLeftCell="B101" workbookViewId="0">
      <selection activeCell="C95" sqref="C95:G106"/>
    </sheetView>
  </sheetViews>
  <sheetFormatPr defaultRowHeight="15"/>
  <cols>
    <col min="1" max="1" width="12" bestFit="1" customWidth="1"/>
    <col min="2" max="2" width="48.85546875" customWidth="1"/>
    <col min="3" max="3" width="58.85546875" customWidth="1"/>
    <col min="4" max="4" width="67.42578125" bestFit="1" customWidth="1"/>
    <col min="5" max="5" width="55.5703125" customWidth="1"/>
    <col min="6" max="6" width="31.42578125" bestFit="1" customWidth="1"/>
    <col min="7" max="7" width="73.28515625" bestFit="1" customWidth="1"/>
    <col min="8" max="8" width="31.7109375" customWidth="1"/>
    <col min="9" max="9" width="43.5703125" bestFit="1" customWidth="1"/>
    <col min="10" max="10" width="29.28515625" customWidth="1"/>
    <col min="11" max="11" width="64" customWidth="1"/>
    <col min="12" max="12" width="11" bestFit="1" customWidth="1"/>
    <col min="13" max="13" width="11.140625" bestFit="1" customWidth="1"/>
    <col min="14" max="14" width="25.85546875" bestFit="1" customWidth="1"/>
    <col min="15" max="15" width="5.7109375" bestFit="1" customWidth="1"/>
    <col min="16" max="16" width="11.42578125" bestFit="1" customWidth="1"/>
  </cols>
  <sheetData>
    <row r="2" spans="1:16" ht="43.5">
      <c r="A2" t="s">
        <v>2123</v>
      </c>
      <c r="B2" t="s">
        <v>2124</v>
      </c>
      <c r="C2" t="s">
        <v>2125</v>
      </c>
      <c r="D2" s="16" t="s">
        <v>2126</v>
      </c>
      <c r="E2" t="s">
        <v>2127</v>
      </c>
      <c r="F2" s="15"/>
      <c r="G2" s="15"/>
      <c r="H2" s="15"/>
      <c r="I2" s="15"/>
      <c r="J2" s="15"/>
      <c r="K2" s="15"/>
      <c r="L2" s="15"/>
      <c r="M2" s="15"/>
      <c r="N2" s="15"/>
      <c r="O2" s="15"/>
    </row>
    <row r="3" spans="1:16" ht="29.25">
      <c r="A3" t="s">
        <v>2128</v>
      </c>
      <c r="B3" t="s">
        <v>2129</v>
      </c>
      <c r="C3" t="s">
        <v>2130</v>
      </c>
      <c r="D3" s="16" t="s">
        <v>2131</v>
      </c>
      <c r="E3" t="s">
        <v>2132</v>
      </c>
    </row>
    <row r="4" spans="1:16">
      <c r="A4" t="s">
        <v>2133</v>
      </c>
      <c r="B4" t="s">
        <v>2134</v>
      </c>
      <c r="C4" t="s">
        <v>2135</v>
      </c>
      <c r="D4" t="s">
        <v>2136</v>
      </c>
      <c r="E4" t="s">
        <v>2137</v>
      </c>
    </row>
    <row r="5" spans="1:16">
      <c r="A5" t="s">
        <v>2138</v>
      </c>
      <c r="B5" t="s">
        <v>2139</v>
      </c>
      <c r="C5" t="s">
        <v>2140</v>
      </c>
      <c r="D5" t="s">
        <v>2141</v>
      </c>
      <c r="E5" t="s">
        <v>2142</v>
      </c>
    </row>
    <row r="6" spans="1:16">
      <c r="A6" t="s">
        <v>2143</v>
      </c>
      <c r="B6" t="s">
        <v>2144</v>
      </c>
      <c r="C6" t="s">
        <v>2145</v>
      </c>
      <c r="D6" t="s">
        <v>2146</v>
      </c>
      <c r="E6" t="s">
        <v>2147</v>
      </c>
    </row>
    <row r="7" spans="1:16">
      <c r="A7" t="s">
        <v>2148</v>
      </c>
      <c r="B7" t="s">
        <v>2149</v>
      </c>
      <c r="C7" t="s">
        <v>2150</v>
      </c>
      <c r="D7" t="s">
        <v>2151</v>
      </c>
      <c r="E7" t="s">
        <v>2152</v>
      </c>
    </row>
    <row r="8" spans="1:16">
      <c r="A8" t="s">
        <v>2153</v>
      </c>
      <c r="B8" t="s">
        <v>2154</v>
      </c>
      <c r="C8" t="s">
        <v>2155</v>
      </c>
      <c r="D8" t="s">
        <v>2156</v>
      </c>
      <c r="E8" t="s">
        <v>2157</v>
      </c>
    </row>
    <row r="9" spans="1:16" ht="57.75">
      <c r="A9" t="s">
        <v>2158</v>
      </c>
      <c r="B9" t="s">
        <v>2159</v>
      </c>
      <c r="C9" t="s">
        <v>2160</v>
      </c>
      <c r="D9" s="16" t="s">
        <v>2161</v>
      </c>
      <c r="E9" s="16" t="s">
        <v>2162</v>
      </c>
    </row>
    <row r="10" spans="1:16" ht="29.25">
      <c r="A10" t="s">
        <v>2163</v>
      </c>
      <c r="B10" t="s">
        <v>2164</v>
      </c>
      <c r="C10" t="s">
        <v>2130</v>
      </c>
      <c r="D10" s="16" t="s">
        <v>2165</v>
      </c>
      <c r="E10" t="s">
        <v>2166</v>
      </c>
    </row>
    <row r="11" spans="1:16">
      <c r="A11" t="s">
        <v>2167</v>
      </c>
      <c r="B11" t="s">
        <v>2168</v>
      </c>
      <c r="C11" t="s">
        <v>2169</v>
      </c>
      <c r="D11" t="s">
        <v>2170</v>
      </c>
      <c r="E11" t="s">
        <v>2171</v>
      </c>
    </row>
    <row r="12" spans="1:16" ht="29.25">
      <c r="A12" t="s">
        <v>2172</v>
      </c>
      <c r="B12" t="s">
        <v>2173</v>
      </c>
      <c r="C12" t="s">
        <v>2174</v>
      </c>
      <c r="D12" s="16" t="s">
        <v>2175</v>
      </c>
      <c r="E12" t="s">
        <v>2176</v>
      </c>
    </row>
    <row r="13" spans="1:16" ht="29.25">
      <c r="A13" t="s">
        <v>2177</v>
      </c>
      <c r="B13" t="s">
        <v>2178</v>
      </c>
      <c r="C13" t="s">
        <v>2179</v>
      </c>
      <c r="D13" s="16" t="s">
        <v>2180</v>
      </c>
      <c r="E13" t="s">
        <v>2181</v>
      </c>
      <c r="P13" s="15"/>
    </row>
    <row r="14" spans="1:16" ht="29.25">
      <c r="A14" t="s">
        <v>2182</v>
      </c>
      <c r="B14" t="s">
        <v>2183</v>
      </c>
      <c r="C14" t="s">
        <v>2184</v>
      </c>
      <c r="D14" s="16" t="s">
        <v>2185</v>
      </c>
      <c r="E14" t="s">
        <v>2186</v>
      </c>
    </row>
    <row r="15" spans="1:16" ht="29.25">
      <c r="A15" t="s">
        <v>2187</v>
      </c>
      <c r="B15" t="s">
        <v>2188</v>
      </c>
      <c r="C15" t="s">
        <v>2189</v>
      </c>
      <c r="D15" s="16" t="s">
        <v>2190</v>
      </c>
      <c r="E15" t="s">
        <v>2191</v>
      </c>
    </row>
    <row r="16" spans="1:16" ht="29.25">
      <c r="A16" t="s">
        <v>2192</v>
      </c>
      <c r="B16" t="s">
        <v>2193</v>
      </c>
      <c r="C16" t="s">
        <v>2194</v>
      </c>
      <c r="D16" s="16" t="s">
        <v>2195</v>
      </c>
      <c r="E16" t="s">
        <v>2196</v>
      </c>
    </row>
    <row r="17" spans="1:16" ht="29.25">
      <c r="A17" t="s">
        <v>2197</v>
      </c>
      <c r="B17" t="s">
        <v>2198</v>
      </c>
      <c r="C17" t="s">
        <v>2199</v>
      </c>
      <c r="D17" s="16" t="s">
        <v>2200</v>
      </c>
      <c r="E17" t="s">
        <v>2201</v>
      </c>
    </row>
    <row r="18" spans="1:16">
      <c r="A18" t="s">
        <v>2202</v>
      </c>
      <c r="B18" t="s">
        <v>2203</v>
      </c>
      <c r="C18" t="s">
        <v>2204</v>
      </c>
      <c r="D18" t="s">
        <v>2205</v>
      </c>
      <c r="E18" t="s">
        <v>2206</v>
      </c>
    </row>
    <row r="19" spans="1:16" ht="29.25">
      <c r="A19" t="s">
        <v>2207</v>
      </c>
      <c r="B19" t="s">
        <v>2208</v>
      </c>
      <c r="C19" t="s">
        <v>2209</v>
      </c>
      <c r="D19" s="16" t="s">
        <v>2210</v>
      </c>
      <c r="E19" t="s">
        <v>2211</v>
      </c>
    </row>
    <row r="20" spans="1:16" ht="29.25">
      <c r="A20" t="s">
        <v>2212</v>
      </c>
      <c r="B20" t="s">
        <v>2213</v>
      </c>
      <c r="C20" t="s">
        <v>2214</v>
      </c>
      <c r="D20" s="16" t="s">
        <v>2215</v>
      </c>
      <c r="E20" t="s">
        <v>2216</v>
      </c>
    </row>
    <row r="21" spans="1:16" ht="29.25">
      <c r="A21" t="s">
        <v>2217</v>
      </c>
      <c r="B21" t="s">
        <v>2218</v>
      </c>
      <c r="C21" t="s">
        <v>2219</v>
      </c>
      <c r="D21" s="16" t="s">
        <v>2220</v>
      </c>
      <c r="E21" t="s">
        <v>2221</v>
      </c>
    </row>
    <row r="24" spans="1:16">
      <c r="A24" s="15" t="s">
        <v>66</v>
      </c>
      <c r="B24" s="15" t="s">
        <v>21</v>
      </c>
      <c r="C24" s="15" t="s">
        <v>68</v>
      </c>
      <c r="D24" s="15" t="s">
        <v>69</v>
      </c>
      <c r="E24" s="15" t="s">
        <v>70</v>
      </c>
      <c r="F24" s="15" t="s">
        <v>71</v>
      </c>
      <c r="G24" s="15" t="s">
        <v>72</v>
      </c>
      <c r="H24" s="15" t="s">
        <v>73</v>
      </c>
      <c r="I24" s="15" t="s">
        <v>24</v>
      </c>
      <c r="J24" s="15" t="s">
        <v>2222</v>
      </c>
      <c r="K24" s="15" t="s">
        <v>75</v>
      </c>
      <c r="L24" s="15" t="s">
        <v>76</v>
      </c>
      <c r="M24" s="15" t="s">
        <v>26</v>
      </c>
      <c r="N24" s="15" t="s">
        <v>77</v>
      </c>
      <c r="O24" s="15" t="s">
        <v>2223</v>
      </c>
    </row>
    <row r="25" spans="1:16" ht="43.5">
      <c r="A25" t="s">
        <v>2123</v>
      </c>
      <c r="B25" t="s">
        <v>2224</v>
      </c>
      <c r="C25" t="s">
        <v>2225</v>
      </c>
      <c r="D25" t="s">
        <v>2125</v>
      </c>
      <c r="E25" s="16" t="s">
        <v>2126</v>
      </c>
      <c r="F25" t="s">
        <v>2226</v>
      </c>
      <c r="G25" t="s">
        <v>2127</v>
      </c>
      <c r="I25" t="s">
        <v>360</v>
      </c>
      <c r="J25" t="s">
        <v>188</v>
      </c>
      <c r="K25" t="s">
        <v>2227</v>
      </c>
      <c r="O25" t="s">
        <v>2228</v>
      </c>
    </row>
    <row r="26" spans="1:16" ht="29.25">
      <c r="A26" t="s">
        <v>2128</v>
      </c>
      <c r="B26" t="s">
        <v>2229</v>
      </c>
      <c r="C26" t="s">
        <v>2230</v>
      </c>
      <c r="D26" t="s">
        <v>2231</v>
      </c>
      <c r="E26" s="16" t="s">
        <v>2232</v>
      </c>
      <c r="F26" t="s">
        <v>2233</v>
      </c>
      <c r="G26" t="s">
        <v>2234</v>
      </c>
      <c r="I26" t="s">
        <v>243</v>
      </c>
      <c r="J26" t="s">
        <v>452</v>
      </c>
      <c r="K26" t="s">
        <v>2227</v>
      </c>
      <c r="O26" t="s">
        <v>2228</v>
      </c>
    </row>
    <row r="27" spans="1:16">
      <c r="G27" t="s">
        <v>2235</v>
      </c>
    </row>
    <row r="28" spans="1:16" ht="29.25">
      <c r="A28" t="s">
        <v>2133</v>
      </c>
      <c r="B28" t="s">
        <v>2236</v>
      </c>
      <c r="C28" t="s">
        <v>2237</v>
      </c>
      <c r="D28" t="s">
        <v>2130</v>
      </c>
      <c r="E28" s="16" t="s">
        <v>2238</v>
      </c>
      <c r="F28" t="s">
        <v>2239</v>
      </c>
      <c r="G28" t="s">
        <v>2240</v>
      </c>
      <c r="I28" t="s">
        <v>243</v>
      </c>
      <c r="J28" t="s">
        <v>452</v>
      </c>
      <c r="K28" t="s">
        <v>2227</v>
      </c>
      <c r="O28" t="s">
        <v>2228</v>
      </c>
    </row>
    <row r="29" spans="1:16">
      <c r="A29" t="s">
        <v>2138</v>
      </c>
      <c r="B29" t="s">
        <v>2241</v>
      </c>
      <c r="C29" t="s">
        <v>2242</v>
      </c>
      <c r="D29" t="s">
        <v>2135</v>
      </c>
      <c r="E29" t="s">
        <v>2243</v>
      </c>
      <c r="F29" t="s">
        <v>2244</v>
      </c>
      <c r="G29" t="s">
        <v>2245</v>
      </c>
      <c r="I29" t="s">
        <v>360</v>
      </c>
      <c r="J29" t="s">
        <v>188</v>
      </c>
      <c r="K29" t="s">
        <v>2227</v>
      </c>
      <c r="O29" t="s">
        <v>2228</v>
      </c>
    </row>
    <row r="30" spans="1:16">
      <c r="A30" t="s">
        <v>2143</v>
      </c>
      <c r="B30" t="s">
        <v>2246</v>
      </c>
      <c r="C30" t="s">
        <v>2247</v>
      </c>
      <c r="D30" t="s">
        <v>2248</v>
      </c>
      <c r="E30" t="s">
        <v>2249</v>
      </c>
      <c r="F30" t="s">
        <v>2250</v>
      </c>
      <c r="G30" t="s">
        <v>2251</v>
      </c>
      <c r="I30" t="s">
        <v>360</v>
      </c>
      <c r="J30" t="s">
        <v>188</v>
      </c>
      <c r="K30" t="s">
        <v>2227</v>
      </c>
      <c r="O30" t="s">
        <v>2228</v>
      </c>
    </row>
    <row r="31" spans="1:16">
      <c r="A31" t="s">
        <v>2148</v>
      </c>
      <c r="B31" t="s">
        <v>2252</v>
      </c>
      <c r="C31" t="s">
        <v>2253</v>
      </c>
      <c r="D31" t="s">
        <v>2254</v>
      </c>
      <c r="E31" t="s">
        <v>2255</v>
      </c>
      <c r="F31" t="s">
        <v>2256</v>
      </c>
      <c r="G31" t="s">
        <v>2257</v>
      </c>
      <c r="I31" t="s">
        <v>360</v>
      </c>
      <c r="J31" t="s">
        <v>182</v>
      </c>
      <c r="K31" t="s">
        <v>2227</v>
      </c>
      <c r="O31" t="s">
        <v>2228</v>
      </c>
      <c r="P31" s="15"/>
    </row>
    <row r="32" spans="1:16">
      <c r="A32" t="s">
        <v>2153</v>
      </c>
      <c r="B32" t="s">
        <v>2258</v>
      </c>
      <c r="C32" t="s">
        <v>2259</v>
      </c>
      <c r="D32" t="s">
        <v>2260</v>
      </c>
      <c r="E32" t="s">
        <v>2261</v>
      </c>
      <c r="F32" t="s">
        <v>2262</v>
      </c>
      <c r="G32" t="s">
        <v>2263</v>
      </c>
      <c r="I32" t="s">
        <v>243</v>
      </c>
      <c r="J32" t="s">
        <v>452</v>
      </c>
      <c r="K32" t="s">
        <v>2227</v>
      </c>
      <c r="O32" t="s">
        <v>2228</v>
      </c>
    </row>
    <row r="33" spans="1:16">
      <c r="G33" t="s">
        <v>2264</v>
      </c>
    </row>
    <row r="34" spans="1:16">
      <c r="A34" t="s">
        <v>2158</v>
      </c>
      <c r="B34" t="s">
        <v>2265</v>
      </c>
      <c r="C34" t="s">
        <v>2266</v>
      </c>
      <c r="D34" t="s">
        <v>2267</v>
      </c>
      <c r="E34" t="s">
        <v>2268</v>
      </c>
      <c r="F34" t="s">
        <v>2269</v>
      </c>
      <c r="G34" t="s">
        <v>2270</v>
      </c>
      <c r="I34" t="s">
        <v>243</v>
      </c>
      <c r="J34" t="s">
        <v>188</v>
      </c>
      <c r="K34" t="s">
        <v>2227</v>
      </c>
      <c r="O34" t="s">
        <v>2228</v>
      </c>
    </row>
    <row r="35" spans="1:16" ht="29.25">
      <c r="A35" t="s">
        <v>2163</v>
      </c>
      <c r="B35" t="s">
        <v>2271</v>
      </c>
      <c r="C35" t="s">
        <v>2272</v>
      </c>
      <c r="D35" t="s">
        <v>2130</v>
      </c>
      <c r="E35" s="16" t="s">
        <v>2165</v>
      </c>
      <c r="F35" t="s">
        <v>2273</v>
      </c>
      <c r="G35" t="s">
        <v>2166</v>
      </c>
      <c r="I35" t="s">
        <v>360</v>
      </c>
      <c r="J35" t="s">
        <v>188</v>
      </c>
      <c r="K35" t="s">
        <v>2227</v>
      </c>
      <c r="O35" t="s">
        <v>2228</v>
      </c>
    </row>
    <row r="36" spans="1:16" ht="29.25">
      <c r="A36" t="s">
        <v>2167</v>
      </c>
      <c r="B36" t="s">
        <v>2274</v>
      </c>
      <c r="C36" t="s">
        <v>2275</v>
      </c>
      <c r="D36" t="s">
        <v>2189</v>
      </c>
      <c r="E36" s="16" t="s">
        <v>2276</v>
      </c>
      <c r="F36" t="s">
        <v>2277</v>
      </c>
      <c r="G36" t="s">
        <v>2278</v>
      </c>
      <c r="I36" t="s">
        <v>360</v>
      </c>
      <c r="J36" t="s">
        <v>182</v>
      </c>
      <c r="K36" t="s">
        <v>2227</v>
      </c>
      <c r="O36" t="s">
        <v>2228</v>
      </c>
    </row>
    <row r="37" spans="1:16" ht="29.25">
      <c r="A37" t="s">
        <v>2172</v>
      </c>
      <c r="B37" t="s">
        <v>2279</v>
      </c>
      <c r="C37" t="s">
        <v>2280</v>
      </c>
      <c r="D37" t="s">
        <v>2281</v>
      </c>
      <c r="E37" s="16" t="s">
        <v>2282</v>
      </c>
      <c r="F37" t="s">
        <v>2283</v>
      </c>
      <c r="G37" t="s">
        <v>2284</v>
      </c>
      <c r="I37" t="s">
        <v>360</v>
      </c>
      <c r="J37" t="s">
        <v>188</v>
      </c>
      <c r="K37" t="s">
        <v>2227</v>
      </c>
      <c r="O37" t="s">
        <v>2228</v>
      </c>
    </row>
    <row r="38" spans="1:16" ht="29.25">
      <c r="A38" t="s">
        <v>2177</v>
      </c>
      <c r="B38" t="s">
        <v>2285</v>
      </c>
      <c r="C38" t="s">
        <v>2286</v>
      </c>
      <c r="D38" t="s">
        <v>2287</v>
      </c>
      <c r="E38" s="16" t="s">
        <v>2288</v>
      </c>
      <c r="F38" t="s">
        <v>2289</v>
      </c>
      <c r="G38" t="s">
        <v>2290</v>
      </c>
      <c r="I38" t="s">
        <v>243</v>
      </c>
      <c r="J38" t="s">
        <v>452</v>
      </c>
      <c r="K38" t="s">
        <v>2227</v>
      </c>
      <c r="O38" t="s">
        <v>2228</v>
      </c>
    </row>
    <row r="39" spans="1:16" ht="29.25">
      <c r="A39" t="s">
        <v>2182</v>
      </c>
      <c r="B39" t="s">
        <v>2291</v>
      </c>
      <c r="C39" t="s">
        <v>2292</v>
      </c>
      <c r="D39" t="s">
        <v>2293</v>
      </c>
      <c r="E39" s="16" t="s">
        <v>2294</v>
      </c>
      <c r="F39" t="s">
        <v>2295</v>
      </c>
      <c r="G39" t="s">
        <v>2296</v>
      </c>
      <c r="I39" t="s">
        <v>360</v>
      </c>
      <c r="J39" t="s">
        <v>182</v>
      </c>
      <c r="K39" t="s">
        <v>2227</v>
      </c>
      <c r="O39" t="s">
        <v>2228</v>
      </c>
    </row>
    <row r="40" spans="1:16">
      <c r="A40" t="s">
        <v>2187</v>
      </c>
      <c r="B40" t="s">
        <v>2297</v>
      </c>
      <c r="C40" t="s">
        <v>2168</v>
      </c>
      <c r="D40" t="s">
        <v>2298</v>
      </c>
      <c r="E40" t="s">
        <v>2299</v>
      </c>
      <c r="F40" t="s">
        <v>2300</v>
      </c>
      <c r="G40" t="s">
        <v>2301</v>
      </c>
      <c r="I40" t="s">
        <v>360</v>
      </c>
      <c r="J40" t="s">
        <v>188</v>
      </c>
      <c r="K40" t="s">
        <v>2227</v>
      </c>
      <c r="O40" t="s">
        <v>2228</v>
      </c>
    </row>
    <row r="41" spans="1:16">
      <c r="A41" t="s">
        <v>2192</v>
      </c>
      <c r="B41" t="s">
        <v>2302</v>
      </c>
      <c r="C41" t="s">
        <v>2303</v>
      </c>
      <c r="D41" t="s">
        <v>2174</v>
      </c>
      <c r="E41" t="s">
        <v>2304</v>
      </c>
      <c r="F41" t="s">
        <v>2305</v>
      </c>
      <c r="G41" t="s">
        <v>2306</v>
      </c>
      <c r="I41" t="s">
        <v>360</v>
      </c>
      <c r="J41" t="s">
        <v>188</v>
      </c>
      <c r="K41" t="s">
        <v>2227</v>
      </c>
      <c r="O41" t="s">
        <v>2228</v>
      </c>
    </row>
    <row r="42" spans="1:16" ht="29.25">
      <c r="A42" t="s">
        <v>2197</v>
      </c>
      <c r="B42" t="s">
        <v>2307</v>
      </c>
      <c r="C42" t="s">
        <v>2308</v>
      </c>
      <c r="D42" t="s">
        <v>2309</v>
      </c>
      <c r="E42" s="16" t="s">
        <v>2310</v>
      </c>
      <c r="F42" t="s">
        <v>249</v>
      </c>
      <c r="G42" t="s">
        <v>2311</v>
      </c>
      <c r="I42" t="s">
        <v>360</v>
      </c>
      <c r="J42" t="s">
        <v>182</v>
      </c>
      <c r="K42" t="s">
        <v>2227</v>
      </c>
      <c r="O42" t="s">
        <v>2228</v>
      </c>
    </row>
    <row r="45" spans="1:16">
      <c r="B45" s="15" t="s">
        <v>66</v>
      </c>
      <c r="C45" s="15" t="s">
        <v>21</v>
      </c>
      <c r="D45" s="15" t="s">
        <v>68</v>
      </c>
      <c r="E45" s="15" t="s">
        <v>69</v>
      </c>
      <c r="F45" s="15" t="s">
        <v>70</v>
      </c>
      <c r="G45" s="15" t="s">
        <v>71</v>
      </c>
      <c r="H45" s="15" t="s">
        <v>72</v>
      </c>
      <c r="I45" s="15" t="s">
        <v>73</v>
      </c>
      <c r="J45" s="15" t="s">
        <v>24</v>
      </c>
      <c r="K45" s="15" t="s">
        <v>2222</v>
      </c>
      <c r="L45" s="15" t="s">
        <v>75</v>
      </c>
      <c r="M45" s="15" t="s">
        <v>76</v>
      </c>
      <c r="N45" s="15" t="s">
        <v>26</v>
      </c>
      <c r="O45" s="15" t="s">
        <v>77</v>
      </c>
      <c r="P45" s="15" t="s">
        <v>169</v>
      </c>
    </row>
    <row r="46" spans="1:16" ht="87">
      <c r="B46" t="s">
        <v>2312</v>
      </c>
      <c r="C46" t="s">
        <v>2313</v>
      </c>
      <c r="D46" t="s">
        <v>1966</v>
      </c>
      <c r="E46" t="s">
        <v>1967</v>
      </c>
      <c r="F46" s="16" t="s">
        <v>1968</v>
      </c>
      <c r="G46" t="s">
        <v>1417</v>
      </c>
      <c r="H46" t="s">
        <v>1969</v>
      </c>
      <c r="J46" t="s">
        <v>360</v>
      </c>
      <c r="K46" t="s">
        <v>182</v>
      </c>
      <c r="N46" s="117">
        <v>45647</v>
      </c>
    </row>
    <row r="47" spans="1:16" ht="43.5">
      <c r="B47" t="s">
        <v>2314</v>
      </c>
      <c r="C47" t="s">
        <v>2313</v>
      </c>
      <c r="D47" t="s">
        <v>1970</v>
      </c>
      <c r="E47" t="s">
        <v>1971</v>
      </c>
      <c r="F47" s="16" t="s">
        <v>1972</v>
      </c>
      <c r="G47" t="s">
        <v>1973</v>
      </c>
      <c r="H47" t="s">
        <v>2315</v>
      </c>
      <c r="J47" t="s">
        <v>360</v>
      </c>
      <c r="K47" t="s">
        <v>182</v>
      </c>
      <c r="N47" s="117">
        <v>45647</v>
      </c>
    </row>
    <row r="48" spans="1:16" ht="43.5">
      <c r="B48" t="s">
        <v>2316</v>
      </c>
      <c r="C48" t="s">
        <v>2313</v>
      </c>
      <c r="D48" t="s">
        <v>1975</v>
      </c>
      <c r="E48" t="s">
        <v>1971</v>
      </c>
      <c r="F48" s="16" t="s">
        <v>1976</v>
      </c>
      <c r="G48" t="s">
        <v>1977</v>
      </c>
      <c r="H48" t="s">
        <v>2317</v>
      </c>
      <c r="J48" t="s">
        <v>360</v>
      </c>
      <c r="K48" t="s">
        <v>182</v>
      </c>
      <c r="N48" s="117">
        <v>45647</v>
      </c>
    </row>
    <row r="49" spans="1:15" ht="72.75">
      <c r="B49" t="s">
        <v>2318</v>
      </c>
      <c r="C49" t="s">
        <v>2313</v>
      </c>
      <c r="D49" t="s">
        <v>1979</v>
      </c>
      <c r="E49" t="s">
        <v>1971</v>
      </c>
      <c r="F49" s="16" t="s">
        <v>1980</v>
      </c>
      <c r="G49" s="16" t="s">
        <v>1981</v>
      </c>
      <c r="H49" t="s">
        <v>2319</v>
      </c>
      <c r="J49" t="s">
        <v>360</v>
      </c>
      <c r="K49" t="s">
        <v>188</v>
      </c>
      <c r="N49" s="117">
        <v>45647</v>
      </c>
    </row>
    <row r="50" spans="1:15" ht="57.75">
      <c r="B50" t="s">
        <v>2320</v>
      </c>
      <c r="C50" t="s">
        <v>2313</v>
      </c>
      <c r="D50" t="s">
        <v>1983</v>
      </c>
      <c r="E50" t="s">
        <v>1971</v>
      </c>
      <c r="F50" s="16" t="s">
        <v>1984</v>
      </c>
      <c r="G50" t="s">
        <v>1985</v>
      </c>
      <c r="H50" t="s">
        <v>2321</v>
      </c>
      <c r="J50" t="s">
        <v>243</v>
      </c>
      <c r="K50" t="s">
        <v>188</v>
      </c>
      <c r="N50" s="117">
        <v>45647</v>
      </c>
    </row>
    <row r="51" spans="1:15" ht="72.75">
      <c r="B51" t="s">
        <v>2322</v>
      </c>
      <c r="C51" t="s">
        <v>2313</v>
      </c>
      <c r="D51" t="s">
        <v>1987</v>
      </c>
      <c r="E51" t="s">
        <v>1971</v>
      </c>
      <c r="F51" s="16" t="s">
        <v>1988</v>
      </c>
      <c r="G51" t="s">
        <v>2323</v>
      </c>
      <c r="H51" t="s">
        <v>1990</v>
      </c>
      <c r="J51" t="s">
        <v>360</v>
      </c>
      <c r="K51" t="s">
        <v>182</v>
      </c>
      <c r="N51" s="117">
        <v>45647</v>
      </c>
    </row>
    <row r="52" spans="1:15" ht="101.25">
      <c r="B52" t="s">
        <v>2324</v>
      </c>
      <c r="C52" t="s">
        <v>2313</v>
      </c>
      <c r="D52" t="s">
        <v>1991</v>
      </c>
      <c r="E52" t="s">
        <v>1971</v>
      </c>
      <c r="F52" s="16" t="s">
        <v>1992</v>
      </c>
      <c r="G52" s="16" t="s">
        <v>2325</v>
      </c>
      <c r="H52" t="s">
        <v>2326</v>
      </c>
      <c r="J52" t="s">
        <v>360</v>
      </c>
      <c r="K52" t="s">
        <v>188</v>
      </c>
      <c r="N52" s="117">
        <v>45647</v>
      </c>
    </row>
    <row r="53" spans="1:15" ht="57.75">
      <c r="B53" t="s">
        <v>2327</v>
      </c>
      <c r="C53" t="s">
        <v>2328</v>
      </c>
      <c r="D53" t="s">
        <v>1995</v>
      </c>
      <c r="E53" t="s">
        <v>1996</v>
      </c>
      <c r="F53" s="16" t="s">
        <v>1997</v>
      </c>
      <c r="G53" s="16" t="s">
        <v>2329</v>
      </c>
      <c r="H53" t="s">
        <v>2330</v>
      </c>
      <c r="J53" t="s">
        <v>243</v>
      </c>
      <c r="K53" t="s">
        <v>188</v>
      </c>
      <c r="N53" s="117">
        <v>45647</v>
      </c>
    </row>
    <row r="54" spans="1:15" ht="43.5">
      <c r="B54" t="s">
        <v>2331</v>
      </c>
      <c r="C54" t="s">
        <v>2328</v>
      </c>
      <c r="D54" t="s">
        <v>2000</v>
      </c>
      <c r="E54" t="s">
        <v>1971</v>
      </c>
      <c r="F54" s="16" t="s">
        <v>2001</v>
      </c>
      <c r="G54" t="s">
        <v>2332</v>
      </c>
      <c r="H54" t="s">
        <v>2333</v>
      </c>
      <c r="J54" t="s">
        <v>360</v>
      </c>
      <c r="K54" t="s">
        <v>182</v>
      </c>
      <c r="N54" s="117">
        <v>45647</v>
      </c>
    </row>
    <row r="55" spans="1:15" ht="72.75">
      <c r="B55" t="s">
        <v>2334</v>
      </c>
      <c r="C55" t="s">
        <v>2335</v>
      </c>
      <c r="D55" t="s">
        <v>2004</v>
      </c>
      <c r="E55" t="s">
        <v>2005</v>
      </c>
      <c r="F55" s="16" t="s">
        <v>2006</v>
      </c>
      <c r="G55" t="s">
        <v>87</v>
      </c>
      <c r="H55" t="s">
        <v>2007</v>
      </c>
      <c r="J55" t="s">
        <v>360</v>
      </c>
      <c r="K55" t="s">
        <v>188</v>
      </c>
      <c r="N55" s="117">
        <v>45647</v>
      </c>
    </row>
    <row r="56" spans="1:15" ht="87">
      <c r="B56" t="s">
        <v>2336</v>
      </c>
      <c r="C56" t="s">
        <v>2335</v>
      </c>
      <c r="D56" t="s">
        <v>2008</v>
      </c>
      <c r="E56" t="s">
        <v>2009</v>
      </c>
      <c r="F56" s="16" t="s">
        <v>2010</v>
      </c>
      <c r="G56" t="s">
        <v>2011</v>
      </c>
      <c r="H56" t="s">
        <v>2012</v>
      </c>
      <c r="J56" t="s">
        <v>243</v>
      </c>
      <c r="K56" t="s">
        <v>188</v>
      </c>
      <c r="N56" s="117">
        <v>45647</v>
      </c>
    </row>
    <row r="57" spans="1:15" ht="72.75">
      <c r="B57" t="s">
        <v>2337</v>
      </c>
      <c r="C57" t="s">
        <v>2335</v>
      </c>
      <c r="D57" t="s">
        <v>2013</v>
      </c>
      <c r="E57" t="s">
        <v>2014</v>
      </c>
      <c r="F57" s="16" t="s">
        <v>2015</v>
      </c>
      <c r="G57" t="s">
        <v>2016</v>
      </c>
      <c r="H57" t="s">
        <v>2017</v>
      </c>
      <c r="J57" t="s">
        <v>360</v>
      </c>
      <c r="K57" t="s">
        <v>188</v>
      </c>
      <c r="N57" s="117">
        <v>45647</v>
      </c>
    </row>
    <row r="58" spans="1:15" ht="57.75">
      <c r="B58" t="s">
        <v>2338</v>
      </c>
      <c r="C58" t="s">
        <v>2339</v>
      </c>
      <c r="D58" t="s">
        <v>2018</v>
      </c>
      <c r="E58" t="s">
        <v>1971</v>
      </c>
      <c r="F58" s="16" t="s">
        <v>2019</v>
      </c>
      <c r="G58" t="s">
        <v>87</v>
      </c>
      <c r="H58" t="s">
        <v>2020</v>
      </c>
      <c r="J58" t="s">
        <v>243</v>
      </c>
      <c r="K58" t="s">
        <v>452</v>
      </c>
      <c r="N58" s="117">
        <v>45647</v>
      </c>
    </row>
    <row r="59" spans="1:15" ht="72.75">
      <c r="B59" t="s">
        <v>2340</v>
      </c>
      <c r="C59" t="s">
        <v>2339</v>
      </c>
      <c r="D59" t="s">
        <v>2021</v>
      </c>
      <c r="E59" t="s">
        <v>2022</v>
      </c>
      <c r="F59" s="16" t="s">
        <v>2023</v>
      </c>
      <c r="G59" t="s">
        <v>87</v>
      </c>
      <c r="H59" t="s">
        <v>2024</v>
      </c>
      <c r="J59" t="s">
        <v>360</v>
      </c>
      <c r="K59" t="s">
        <v>182</v>
      </c>
      <c r="N59" s="117">
        <v>45647</v>
      </c>
    </row>
    <row r="60" spans="1:15">
      <c r="E60" s="16"/>
    </row>
    <row r="61" spans="1:15">
      <c r="E61" s="16"/>
    </row>
    <row r="62" spans="1:15">
      <c r="A62" s="15" t="s">
        <v>66</v>
      </c>
      <c r="B62" s="15" t="s">
        <v>21</v>
      </c>
      <c r="C62" s="15" t="s">
        <v>68</v>
      </c>
      <c r="D62" s="15" t="s">
        <v>69</v>
      </c>
      <c r="E62" s="15" t="s">
        <v>70</v>
      </c>
      <c r="F62" s="15" t="s">
        <v>71</v>
      </c>
      <c r="G62" s="15" t="s">
        <v>72</v>
      </c>
      <c r="H62" s="15" t="s">
        <v>73</v>
      </c>
      <c r="I62" s="15" t="s">
        <v>24</v>
      </c>
      <c r="J62" s="15" t="s">
        <v>2222</v>
      </c>
      <c r="K62" s="15" t="s">
        <v>75</v>
      </c>
      <c r="L62" s="15" t="s">
        <v>76</v>
      </c>
      <c r="M62" s="15" t="s">
        <v>26</v>
      </c>
      <c r="N62" s="15" t="s">
        <v>77</v>
      </c>
      <c r="O62" s="15" t="s">
        <v>169</v>
      </c>
    </row>
    <row r="63" spans="1:15" ht="57.75">
      <c r="A63" t="s">
        <v>2341</v>
      </c>
      <c r="B63" t="s">
        <v>2313</v>
      </c>
      <c r="C63" t="s">
        <v>1966</v>
      </c>
      <c r="D63" t="s">
        <v>1967</v>
      </c>
      <c r="E63" s="16" t="s">
        <v>1968</v>
      </c>
      <c r="F63" t="s">
        <v>1417</v>
      </c>
      <c r="G63" t="s">
        <v>1969</v>
      </c>
      <c r="H63" t="s">
        <v>2342</v>
      </c>
      <c r="I63" t="s">
        <v>360</v>
      </c>
      <c r="J63" t="s">
        <v>182</v>
      </c>
      <c r="K63" t="s">
        <v>86</v>
      </c>
      <c r="L63" t="s">
        <v>2343</v>
      </c>
      <c r="M63" s="117">
        <v>45647</v>
      </c>
      <c r="N63" t="s">
        <v>87</v>
      </c>
      <c r="O63" t="s">
        <v>2344</v>
      </c>
    </row>
    <row r="64" spans="1:15" ht="29.25">
      <c r="A64" t="s">
        <v>2345</v>
      </c>
      <c r="B64" t="s">
        <v>2328</v>
      </c>
      <c r="C64" t="s">
        <v>1970</v>
      </c>
      <c r="D64" t="s">
        <v>1971</v>
      </c>
      <c r="E64" s="16" t="s">
        <v>1972</v>
      </c>
      <c r="F64" t="s">
        <v>1973</v>
      </c>
      <c r="G64" t="s">
        <v>1974</v>
      </c>
      <c r="H64" t="s">
        <v>2342</v>
      </c>
      <c r="I64" t="s">
        <v>360</v>
      </c>
      <c r="J64" t="s">
        <v>182</v>
      </c>
      <c r="K64" t="s">
        <v>86</v>
      </c>
      <c r="L64" t="s">
        <v>2346</v>
      </c>
      <c r="M64" s="117">
        <v>45647</v>
      </c>
      <c r="N64" t="s">
        <v>87</v>
      </c>
      <c r="O64" t="s">
        <v>2347</v>
      </c>
    </row>
    <row r="65" spans="1:18" ht="29.25">
      <c r="A65" t="s">
        <v>2348</v>
      </c>
      <c r="B65" t="s">
        <v>2335</v>
      </c>
      <c r="C65" t="s">
        <v>1975</v>
      </c>
      <c r="D65" t="s">
        <v>1971</v>
      </c>
      <c r="E65" s="16" t="s">
        <v>1976</v>
      </c>
      <c r="F65" t="s">
        <v>1977</v>
      </c>
      <c r="G65" t="s">
        <v>1978</v>
      </c>
      <c r="H65" t="s">
        <v>2342</v>
      </c>
      <c r="I65" t="s">
        <v>360</v>
      </c>
      <c r="J65" t="s">
        <v>360</v>
      </c>
      <c r="K65" t="s">
        <v>86</v>
      </c>
      <c r="L65" t="s">
        <v>2349</v>
      </c>
      <c r="M65" s="117">
        <v>45647</v>
      </c>
      <c r="N65" t="s">
        <v>87</v>
      </c>
      <c r="O65" t="s">
        <v>2350</v>
      </c>
    </row>
    <row r="66" spans="1:18" ht="72.75">
      <c r="A66" t="s">
        <v>2351</v>
      </c>
      <c r="B66" t="s">
        <v>2339</v>
      </c>
      <c r="C66" t="s">
        <v>1979</v>
      </c>
      <c r="D66" t="s">
        <v>1971</v>
      </c>
      <c r="E66" s="16" t="s">
        <v>1980</v>
      </c>
      <c r="F66" s="16" t="s">
        <v>1981</v>
      </c>
      <c r="G66" t="s">
        <v>1982</v>
      </c>
      <c r="H66" t="s">
        <v>2342</v>
      </c>
      <c r="I66" t="s">
        <v>360</v>
      </c>
      <c r="J66" t="s">
        <v>360</v>
      </c>
      <c r="K66" t="s">
        <v>86</v>
      </c>
      <c r="L66" t="s">
        <v>2352</v>
      </c>
      <c r="M66" s="117">
        <v>45647</v>
      </c>
      <c r="N66" t="s">
        <v>87</v>
      </c>
      <c r="O66" t="s">
        <v>2353</v>
      </c>
    </row>
    <row r="67" spans="1:18" ht="43.5">
      <c r="A67" t="s">
        <v>2354</v>
      </c>
      <c r="B67" t="s">
        <v>2355</v>
      </c>
      <c r="C67" t="s">
        <v>1983</v>
      </c>
      <c r="D67" t="s">
        <v>1971</v>
      </c>
      <c r="E67" s="16" t="s">
        <v>1984</v>
      </c>
      <c r="F67" t="s">
        <v>1985</v>
      </c>
      <c r="G67" t="s">
        <v>1986</v>
      </c>
      <c r="H67" t="s">
        <v>2342</v>
      </c>
      <c r="I67" t="s">
        <v>360</v>
      </c>
      <c r="J67" t="s">
        <v>360</v>
      </c>
      <c r="K67" t="s">
        <v>86</v>
      </c>
      <c r="L67" t="s">
        <v>2356</v>
      </c>
      <c r="M67" s="117">
        <v>45647</v>
      </c>
      <c r="N67" t="s">
        <v>87</v>
      </c>
      <c r="O67" t="s">
        <v>2357</v>
      </c>
    </row>
    <row r="68" spans="1:18" ht="43.5">
      <c r="A68" t="s">
        <v>2358</v>
      </c>
      <c r="B68" t="s">
        <v>2359</v>
      </c>
      <c r="C68" t="s">
        <v>1987</v>
      </c>
      <c r="D68" t="s">
        <v>1971</v>
      </c>
      <c r="E68" s="16" t="s">
        <v>1988</v>
      </c>
      <c r="F68" t="s">
        <v>1989</v>
      </c>
      <c r="G68" t="s">
        <v>1990</v>
      </c>
      <c r="H68" t="s">
        <v>2342</v>
      </c>
      <c r="I68" t="s">
        <v>360</v>
      </c>
      <c r="J68" t="s">
        <v>182</v>
      </c>
      <c r="K68" t="s">
        <v>86</v>
      </c>
      <c r="L68" t="s">
        <v>2360</v>
      </c>
      <c r="M68" s="117">
        <v>45647</v>
      </c>
      <c r="N68" t="s">
        <v>87</v>
      </c>
      <c r="O68" t="s">
        <v>2361</v>
      </c>
      <c r="P68" s="15"/>
      <c r="Q68" s="15"/>
      <c r="R68" s="15"/>
    </row>
    <row r="69" spans="1:18" ht="87">
      <c r="A69" t="s">
        <v>2362</v>
      </c>
      <c r="B69" t="s">
        <v>2363</v>
      </c>
      <c r="C69" t="s">
        <v>1991</v>
      </c>
      <c r="D69" t="s">
        <v>1971</v>
      </c>
      <c r="E69" s="16" t="s">
        <v>1992</v>
      </c>
      <c r="F69" s="16" t="s">
        <v>1993</v>
      </c>
      <c r="G69" t="s">
        <v>1994</v>
      </c>
      <c r="H69" t="s">
        <v>2342</v>
      </c>
      <c r="I69" t="s">
        <v>360</v>
      </c>
      <c r="J69" t="s">
        <v>182</v>
      </c>
      <c r="K69" t="s">
        <v>86</v>
      </c>
      <c r="L69" t="s">
        <v>2364</v>
      </c>
      <c r="M69" s="117">
        <v>45647</v>
      </c>
      <c r="N69" t="s">
        <v>87</v>
      </c>
      <c r="O69" t="s">
        <v>2365</v>
      </c>
      <c r="P69" s="17"/>
      <c r="R69" s="17"/>
    </row>
    <row r="70" spans="1:18" ht="43.5">
      <c r="A70" t="s">
        <v>2366</v>
      </c>
      <c r="B70" t="s">
        <v>2367</v>
      </c>
      <c r="C70" t="s">
        <v>1995</v>
      </c>
      <c r="D70" t="s">
        <v>1996</v>
      </c>
      <c r="E70" s="16" t="s">
        <v>1997</v>
      </c>
      <c r="F70" s="16" t="s">
        <v>1998</v>
      </c>
      <c r="G70" t="s">
        <v>1999</v>
      </c>
      <c r="H70" t="s">
        <v>2342</v>
      </c>
      <c r="I70" t="s">
        <v>360</v>
      </c>
      <c r="J70" t="s">
        <v>360</v>
      </c>
      <c r="K70" t="s">
        <v>86</v>
      </c>
      <c r="L70" t="s">
        <v>2368</v>
      </c>
      <c r="M70" s="117">
        <v>45647</v>
      </c>
      <c r="N70" t="s">
        <v>87</v>
      </c>
      <c r="O70" t="s">
        <v>2369</v>
      </c>
      <c r="R70" s="17"/>
    </row>
    <row r="71" spans="1:18" ht="29.25">
      <c r="A71" t="s">
        <v>2370</v>
      </c>
      <c r="B71" t="s">
        <v>2371</v>
      </c>
      <c r="C71" t="s">
        <v>2000</v>
      </c>
      <c r="D71" t="s">
        <v>1971</v>
      </c>
      <c r="E71" s="16" t="s">
        <v>2001</v>
      </c>
      <c r="F71" t="s">
        <v>2002</v>
      </c>
      <c r="G71" t="s">
        <v>2003</v>
      </c>
      <c r="H71" t="s">
        <v>2342</v>
      </c>
      <c r="I71" t="s">
        <v>360</v>
      </c>
      <c r="J71" t="s">
        <v>182</v>
      </c>
      <c r="K71" t="s">
        <v>86</v>
      </c>
      <c r="L71" t="s">
        <v>2372</v>
      </c>
      <c r="M71" s="117">
        <v>45647</v>
      </c>
      <c r="N71" t="s">
        <v>87</v>
      </c>
      <c r="O71" t="s">
        <v>2373</v>
      </c>
      <c r="R71" s="17"/>
    </row>
    <row r="72" spans="1:18" ht="43.5">
      <c r="A72" t="s">
        <v>2374</v>
      </c>
      <c r="B72" t="s">
        <v>2375</v>
      </c>
      <c r="C72" t="s">
        <v>2004</v>
      </c>
      <c r="D72" t="s">
        <v>2005</v>
      </c>
      <c r="E72" s="16" t="s">
        <v>2006</v>
      </c>
      <c r="F72" t="s">
        <v>87</v>
      </c>
      <c r="G72" t="s">
        <v>2007</v>
      </c>
      <c r="H72" t="s">
        <v>2342</v>
      </c>
      <c r="I72" t="s">
        <v>243</v>
      </c>
      <c r="J72" t="s">
        <v>360</v>
      </c>
      <c r="K72" t="s">
        <v>86</v>
      </c>
      <c r="L72" t="s">
        <v>2376</v>
      </c>
      <c r="M72" s="117">
        <v>45647</v>
      </c>
      <c r="N72" t="s">
        <v>2377</v>
      </c>
      <c r="O72" t="s">
        <v>2378</v>
      </c>
      <c r="R72" s="17"/>
    </row>
    <row r="73" spans="1:18" ht="57.75">
      <c r="A73" t="s">
        <v>2379</v>
      </c>
      <c r="B73" t="s">
        <v>2380</v>
      </c>
      <c r="C73" t="s">
        <v>2008</v>
      </c>
      <c r="D73" t="s">
        <v>2009</v>
      </c>
      <c r="E73" s="16" t="s">
        <v>2010</v>
      </c>
      <c r="F73" t="s">
        <v>2011</v>
      </c>
      <c r="G73" t="s">
        <v>2012</v>
      </c>
      <c r="H73" t="s">
        <v>2342</v>
      </c>
      <c r="I73" t="s">
        <v>243</v>
      </c>
      <c r="J73" t="s">
        <v>360</v>
      </c>
      <c r="K73" t="s">
        <v>86</v>
      </c>
      <c r="L73" t="s">
        <v>2376</v>
      </c>
      <c r="M73" s="117">
        <v>45647</v>
      </c>
      <c r="N73" t="s">
        <v>2381</v>
      </c>
      <c r="O73" t="s">
        <v>2382</v>
      </c>
      <c r="R73" s="17"/>
    </row>
    <row r="74" spans="1:18" ht="43.5">
      <c r="A74" t="s">
        <v>2383</v>
      </c>
      <c r="B74" t="s">
        <v>2384</v>
      </c>
      <c r="C74" t="s">
        <v>2013</v>
      </c>
      <c r="D74" t="s">
        <v>2014</v>
      </c>
      <c r="E74" s="16" t="s">
        <v>2015</v>
      </c>
      <c r="F74" t="s">
        <v>2016</v>
      </c>
      <c r="G74" t="s">
        <v>2017</v>
      </c>
      <c r="H74" t="s">
        <v>2342</v>
      </c>
      <c r="I74" t="s">
        <v>243</v>
      </c>
      <c r="J74" t="s">
        <v>360</v>
      </c>
      <c r="K74" t="s">
        <v>86</v>
      </c>
      <c r="L74" t="s">
        <v>2376</v>
      </c>
      <c r="M74" s="117">
        <v>45647</v>
      </c>
      <c r="N74" t="s">
        <v>2385</v>
      </c>
      <c r="O74" t="s">
        <v>2386</v>
      </c>
      <c r="R74" s="17"/>
    </row>
    <row r="75" spans="1:18" ht="43.5">
      <c r="A75" t="s">
        <v>2387</v>
      </c>
      <c r="B75" t="s">
        <v>2388</v>
      </c>
      <c r="C75" t="s">
        <v>2018</v>
      </c>
      <c r="D75" t="s">
        <v>1971</v>
      </c>
      <c r="E75" s="16" t="s">
        <v>2019</v>
      </c>
      <c r="F75" t="s">
        <v>87</v>
      </c>
      <c r="G75" t="s">
        <v>2020</v>
      </c>
      <c r="H75" t="s">
        <v>2342</v>
      </c>
      <c r="I75" t="s">
        <v>360</v>
      </c>
      <c r="J75" t="s">
        <v>182</v>
      </c>
      <c r="K75" t="s">
        <v>86</v>
      </c>
      <c r="L75" t="s">
        <v>2389</v>
      </c>
      <c r="M75" s="117">
        <v>45647</v>
      </c>
      <c r="N75" t="s">
        <v>87</v>
      </c>
      <c r="O75" t="s">
        <v>2390</v>
      </c>
      <c r="R75" s="17"/>
    </row>
    <row r="76" spans="1:18" ht="43.5">
      <c r="A76" t="s">
        <v>2391</v>
      </c>
      <c r="B76" t="s">
        <v>2392</v>
      </c>
      <c r="C76" t="s">
        <v>2021</v>
      </c>
      <c r="D76" t="s">
        <v>2022</v>
      </c>
      <c r="E76" s="16" t="s">
        <v>2023</v>
      </c>
      <c r="F76" t="s">
        <v>87</v>
      </c>
      <c r="G76" t="s">
        <v>2024</v>
      </c>
      <c r="H76" t="s">
        <v>2342</v>
      </c>
      <c r="I76" t="s">
        <v>360</v>
      </c>
      <c r="J76" t="s">
        <v>182</v>
      </c>
      <c r="K76" t="s">
        <v>86</v>
      </c>
      <c r="L76" t="s">
        <v>2376</v>
      </c>
      <c r="M76" s="117">
        <v>45647</v>
      </c>
      <c r="N76" t="s">
        <v>2393</v>
      </c>
      <c r="R76" s="17"/>
    </row>
    <row r="77" spans="1:18">
      <c r="E77" s="16"/>
      <c r="R77" s="17"/>
    </row>
    <row r="78" spans="1:18" ht="57.75">
      <c r="A78" t="s">
        <v>2394</v>
      </c>
      <c r="B78" t="s">
        <v>2395</v>
      </c>
      <c r="C78" t="s">
        <v>2025</v>
      </c>
      <c r="D78" t="s">
        <v>1971</v>
      </c>
      <c r="E78" s="16" t="s">
        <v>2026</v>
      </c>
      <c r="F78" s="16" t="s">
        <v>2027</v>
      </c>
      <c r="G78" t="s">
        <v>2028</v>
      </c>
      <c r="H78" t="s">
        <v>2342</v>
      </c>
      <c r="I78" t="s">
        <v>360</v>
      </c>
      <c r="J78" t="s">
        <v>182</v>
      </c>
      <c r="K78" t="s">
        <v>86</v>
      </c>
      <c r="L78" t="s">
        <v>2396</v>
      </c>
      <c r="M78" s="117">
        <v>45647</v>
      </c>
      <c r="N78" t="s">
        <v>87</v>
      </c>
      <c r="O78" t="s">
        <v>2397</v>
      </c>
      <c r="R78" s="17"/>
    </row>
    <row r="79" spans="1:18" ht="43.5">
      <c r="A79" t="s">
        <v>2398</v>
      </c>
      <c r="B79" t="s">
        <v>2399</v>
      </c>
      <c r="C79" t="s">
        <v>2029</v>
      </c>
      <c r="D79" t="s">
        <v>1971</v>
      </c>
      <c r="E79" s="16" t="s">
        <v>2030</v>
      </c>
      <c r="F79" s="16" t="s">
        <v>2031</v>
      </c>
      <c r="G79" t="s">
        <v>2032</v>
      </c>
      <c r="H79" t="s">
        <v>2342</v>
      </c>
      <c r="I79" t="s">
        <v>360</v>
      </c>
      <c r="J79" t="s">
        <v>360</v>
      </c>
      <c r="K79" t="s">
        <v>86</v>
      </c>
      <c r="L79" t="s">
        <v>2400</v>
      </c>
      <c r="M79" s="117">
        <v>45647</v>
      </c>
      <c r="N79" t="s">
        <v>87</v>
      </c>
      <c r="O79" t="s">
        <v>2401</v>
      </c>
      <c r="R79" s="17"/>
    </row>
    <row r="80" spans="1:18" ht="29.25">
      <c r="A80" t="s">
        <v>2402</v>
      </c>
      <c r="B80" t="s">
        <v>2403</v>
      </c>
      <c r="C80" t="s">
        <v>2033</v>
      </c>
      <c r="D80" t="s">
        <v>2034</v>
      </c>
      <c r="E80" s="16" t="s">
        <v>2035</v>
      </c>
      <c r="F80" t="s">
        <v>2036</v>
      </c>
      <c r="G80" t="s">
        <v>2037</v>
      </c>
      <c r="H80" t="s">
        <v>2342</v>
      </c>
      <c r="I80" t="s">
        <v>243</v>
      </c>
      <c r="J80" t="s">
        <v>360</v>
      </c>
      <c r="K80" t="s">
        <v>86</v>
      </c>
      <c r="L80" t="s">
        <v>2404</v>
      </c>
      <c r="M80" s="117">
        <v>45647</v>
      </c>
      <c r="N80" t="s">
        <v>87</v>
      </c>
      <c r="O80" t="s">
        <v>2405</v>
      </c>
      <c r="R80" s="17"/>
    </row>
    <row r="81" spans="1:18" ht="29.25">
      <c r="A81" t="s">
        <v>2406</v>
      </c>
      <c r="B81" t="s">
        <v>2407</v>
      </c>
      <c r="C81" t="s">
        <v>2038</v>
      </c>
      <c r="D81" t="s">
        <v>2039</v>
      </c>
      <c r="E81" s="16" t="s">
        <v>2040</v>
      </c>
      <c r="F81" s="16" t="s">
        <v>2041</v>
      </c>
      <c r="G81" t="s">
        <v>2042</v>
      </c>
      <c r="H81" t="s">
        <v>2342</v>
      </c>
      <c r="I81" t="s">
        <v>360</v>
      </c>
      <c r="J81" t="s">
        <v>360</v>
      </c>
      <c r="K81" t="s">
        <v>86</v>
      </c>
      <c r="L81" t="s">
        <v>2408</v>
      </c>
      <c r="M81" s="117">
        <v>45647</v>
      </c>
      <c r="N81" t="s">
        <v>87</v>
      </c>
      <c r="O81" t="s">
        <v>2409</v>
      </c>
      <c r="R81" s="17"/>
    </row>
    <row r="82" spans="1:18" ht="29.25">
      <c r="A82" t="s">
        <v>2410</v>
      </c>
      <c r="B82" t="s">
        <v>2411</v>
      </c>
      <c r="C82" t="s">
        <v>2043</v>
      </c>
      <c r="D82" t="s">
        <v>2044</v>
      </c>
      <c r="E82" s="16" t="s">
        <v>2045</v>
      </c>
      <c r="F82" t="s">
        <v>2046</v>
      </c>
      <c r="G82" t="s">
        <v>2047</v>
      </c>
      <c r="H82" t="s">
        <v>2342</v>
      </c>
      <c r="I82" t="s">
        <v>243</v>
      </c>
      <c r="J82" t="s">
        <v>360</v>
      </c>
      <c r="K82" t="s">
        <v>86</v>
      </c>
      <c r="L82" t="s">
        <v>2412</v>
      </c>
      <c r="M82" s="117">
        <v>45647</v>
      </c>
      <c r="N82" t="s">
        <v>87</v>
      </c>
      <c r="O82" t="s">
        <v>2413</v>
      </c>
      <c r="R82" s="17"/>
    </row>
    <row r="83" spans="1:18" ht="43.5">
      <c r="A83" t="s">
        <v>2414</v>
      </c>
      <c r="B83" t="s">
        <v>2415</v>
      </c>
      <c r="C83" t="s">
        <v>2048</v>
      </c>
      <c r="D83" t="s">
        <v>2049</v>
      </c>
      <c r="E83" s="16" t="s">
        <v>2050</v>
      </c>
      <c r="F83" s="16" t="s">
        <v>2051</v>
      </c>
      <c r="G83" t="s">
        <v>2052</v>
      </c>
      <c r="H83" t="s">
        <v>2342</v>
      </c>
      <c r="I83" t="s">
        <v>360</v>
      </c>
      <c r="J83" t="s">
        <v>182</v>
      </c>
      <c r="K83" t="s">
        <v>86</v>
      </c>
      <c r="L83" t="s">
        <v>2416</v>
      </c>
      <c r="M83" s="117">
        <v>45647</v>
      </c>
      <c r="N83" t="s">
        <v>87</v>
      </c>
      <c r="O83" t="s">
        <v>2417</v>
      </c>
      <c r="R83" s="17"/>
    </row>
    <row r="84" spans="1:18" ht="43.5">
      <c r="A84" t="s">
        <v>2418</v>
      </c>
      <c r="B84" t="s">
        <v>2419</v>
      </c>
      <c r="C84" t="s">
        <v>2053</v>
      </c>
      <c r="D84" t="s">
        <v>2054</v>
      </c>
      <c r="E84" s="16" t="s">
        <v>2055</v>
      </c>
      <c r="F84" t="s">
        <v>2056</v>
      </c>
      <c r="G84" t="s">
        <v>2057</v>
      </c>
      <c r="H84" t="s">
        <v>2342</v>
      </c>
      <c r="I84" t="s">
        <v>243</v>
      </c>
      <c r="J84" t="s">
        <v>360</v>
      </c>
      <c r="K84" t="s">
        <v>86</v>
      </c>
      <c r="L84" t="s">
        <v>2420</v>
      </c>
      <c r="M84" s="117">
        <v>45647</v>
      </c>
      <c r="N84" t="s">
        <v>2421</v>
      </c>
      <c r="O84" t="s">
        <v>2422</v>
      </c>
    </row>
    <row r="85" spans="1:18" ht="29.25">
      <c r="A85" t="s">
        <v>2423</v>
      </c>
      <c r="B85" t="s">
        <v>2424</v>
      </c>
      <c r="C85" t="s">
        <v>2058</v>
      </c>
      <c r="D85" t="s">
        <v>1971</v>
      </c>
      <c r="E85" s="16" t="s">
        <v>2059</v>
      </c>
      <c r="F85" t="s">
        <v>2060</v>
      </c>
      <c r="G85" t="s">
        <v>2425</v>
      </c>
      <c r="H85" t="s">
        <v>2342</v>
      </c>
      <c r="I85" t="s">
        <v>360</v>
      </c>
      <c r="J85" t="s">
        <v>360</v>
      </c>
      <c r="K85" t="s">
        <v>86</v>
      </c>
      <c r="L85" t="s">
        <v>2426</v>
      </c>
      <c r="M85" s="117">
        <v>45647</v>
      </c>
      <c r="N85" t="s">
        <v>87</v>
      </c>
      <c r="O85" t="s">
        <v>2427</v>
      </c>
    </row>
    <row r="86" spans="1:18">
      <c r="G86" t="s">
        <v>2428</v>
      </c>
    </row>
    <row r="87" spans="1:18">
      <c r="G87" t="s">
        <v>2429</v>
      </c>
    </row>
    <row r="88" spans="1:18" ht="29.25">
      <c r="A88" t="s">
        <v>2430</v>
      </c>
      <c r="B88" t="s">
        <v>2431</v>
      </c>
      <c r="C88" t="s">
        <v>2062</v>
      </c>
      <c r="D88" t="s">
        <v>1971</v>
      </c>
      <c r="E88" s="16" t="s">
        <v>2063</v>
      </c>
      <c r="F88" t="s">
        <v>2064</v>
      </c>
      <c r="G88" t="s">
        <v>2065</v>
      </c>
      <c r="H88" t="s">
        <v>2342</v>
      </c>
      <c r="I88" t="s">
        <v>360</v>
      </c>
      <c r="J88" t="s">
        <v>360</v>
      </c>
      <c r="K88" t="s">
        <v>86</v>
      </c>
      <c r="L88" t="s">
        <v>2432</v>
      </c>
      <c r="M88" s="117">
        <v>45647</v>
      </c>
      <c r="N88" t="s">
        <v>87</v>
      </c>
      <c r="O88" t="s">
        <v>2433</v>
      </c>
    </row>
    <row r="89" spans="1:18" ht="43.5">
      <c r="A89" t="s">
        <v>2434</v>
      </c>
      <c r="B89" t="s">
        <v>2435</v>
      </c>
      <c r="C89" t="s">
        <v>2066</v>
      </c>
      <c r="D89" t="s">
        <v>1971</v>
      </c>
      <c r="E89" s="16" t="s">
        <v>2067</v>
      </c>
      <c r="F89" t="s">
        <v>2068</v>
      </c>
      <c r="G89" t="s">
        <v>2069</v>
      </c>
      <c r="H89" t="s">
        <v>2342</v>
      </c>
      <c r="I89" t="s">
        <v>243</v>
      </c>
      <c r="J89" t="s">
        <v>386</v>
      </c>
      <c r="K89" t="s">
        <v>86</v>
      </c>
      <c r="L89" t="s">
        <v>2436</v>
      </c>
      <c r="M89" s="117">
        <v>45647</v>
      </c>
      <c r="N89" t="s">
        <v>87</v>
      </c>
      <c r="O89" t="s">
        <v>2437</v>
      </c>
    </row>
    <row r="90" spans="1:18" ht="29.25">
      <c r="A90" t="s">
        <v>2438</v>
      </c>
      <c r="B90" t="s">
        <v>2439</v>
      </c>
      <c r="C90" t="s">
        <v>2070</v>
      </c>
      <c r="D90" t="s">
        <v>2071</v>
      </c>
      <c r="E90" s="16" t="s">
        <v>2072</v>
      </c>
      <c r="F90" t="s">
        <v>2073</v>
      </c>
      <c r="G90" t="s">
        <v>2074</v>
      </c>
      <c r="H90" t="s">
        <v>2342</v>
      </c>
      <c r="I90" t="s">
        <v>243</v>
      </c>
      <c r="J90" t="s">
        <v>360</v>
      </c>
      <c r="K90" t="s">
        <v>86</v>
      </c>
      <c r="L90" t="s">
        <v>2440</v>
      </c>
      <c r="M90" s="117">
        <v>45647</v>
      </c>
      <c r="N90" t="s">
        <v>2441</v>
      </c>
      <c r="O90" t="s">
        <v>2442</v>
      </c>
    </row>
    <row r="91" spans="1:18" ht="43.5">
      <c r="A91" t="s">
        <v>2443</v>
      </c>
      <c r="B91" t="s">
        <v>2444</v>
      </c>
      <c r="C91" t="s">
        <v>2075</v>
      </c>
      <c r="D91" t="s">
        <v>2076</v>
      </c>
      <c r="E91" s="16" t="s">
        <v>2077</v>
      </c>
      <c r="F91" t="s">
        <v>2078</v>
      </c>
      <c r="G91" t="s">
        <v>2079</v>
      </c>
      <c r="H91" t="s">
        <v>2342</v>
      </c>
      <c r="I91" t="s">
        <v>243</v>
      </c>
      <c r="J91" t="s">
        <v>360</v>
      </c>
      <c r="K91" t="s">
        <v>86</v>
      </c>
      <c r="L91" t="s">
        <v>2445</v>
      </c>
      <c r="M91" s="117">
        <v>45647</v>
      </c>
      <c r="N91" t="s">
        <v>87</v>
      </c>
      <c r="O91" t="s">
        <v>2446</v>
      </c>
    </row>
    <row r="92" spans="1:18">
      <c r="G92" s="17"/>
    </row>
    <row r="94" spans="1:18">
      <c r="A94" s="15" t="s">
        <v>66</v>
      </c>
      <c r="B94" s="15" t="s">
        <v>21</v>
      </c>
      <c r="C94" s="15" t="s">
        <v>68</v>
      </c>
      <c r="D94" s="15" t="s">
        <v>69</v>
      </c>
      <c r="E94" s="15" t="s">
        <v>70</v>
      </c>
      <c r="F94" s="15" t="s">
        <v>71</v>
      </c>
      <c r="G94" s="15" t="s">
        <v>72</v>
      </c>
      <c r="H94" s="15" t="s">
        <v>73</v>
      </c>
      <c r="I94" s="15" t="s">
        <v>24</v>
      </c>
      <c r="J94" s="15" t="s">
        <v>2222</v>
      </c>
      <c r="K94" s="15" t="s">
        <v>75</v>
      </c>
      <c r="L94" s="15" t="s">
        <v>76</v>
      </c>
      <c r="M94" s="15" t="s">
        <v>26</v>
      </c>
      <c r="N94" s="15" t="s">
        <v>77</v>
      </c>
      <c r="O94" s="15" t="s">
        <v>169</v>
      </c>
    </row>
    <row r="95" spans="1:18" ht="43.5">
      <c r="A95" t="s">
        <v>2447</v>
      </c>
      <c r="B95" t="s">
        <v>2448</v>
      </c>
      <c r="C95" t="s">
        <v>2083</v>
      </c>
      <c r="D95" t="s">
        <v>2084</v>
      </c>
      <c r="E95" s="16" t="s">
        <v>2085</v>
      </c>
      <c r="F95" t="s">
        <v>87</v>
      </c>
      <c r="G95" t="s">
        <v>2086</v>
      </c>
      <c r="H95" t="s">
        <v>2342</v>
      </c>
      <c r="I95" t="s">
        <v>360</v>
      </c>
      <c r="J95" t="s">
        <v>182</v>
      </c>
      <c r="K95" t="s">
        <v>86</v>
      </c>
      <c r="L95" t="s">
        <v>2449</v>
      </c>
      <c r="M95" s="117">
        <v>45647</v>
      </c>
      <c r="N95" t="s">
        <v>87</v>
      </c>
      <c r="O95" t="s">
        <v>2450</v>
      </c>
    </row>
    <row r="96" spans="1:18" ht="57.75">
      <c r="A96" t="s">
        <v>2451</v>
      </c>
      <c r="B96" t="s">
        <v>2452</v>
      </c>
      <c r="C96" t="s">
        <v>2087</v>
      </c>
      <c r="D96" t="s">
        <v>2084</v>
      </c>
      <c r="E96" s="16" t="s">
        <v>2088</v>
      </c>
      <c r="F96" t="s">
        <v>87</v>
      </c>
      <c r="G96" t="s">
        <v>2089</v>
      </c>
      <c r="H96" t="s">
        <v>2342</v>
      </c>
      <c r="I96" t="s">
        <v>360</v>
      </c>
      <c r="J96" t="s">
        <v>360</v>
      </c>
      <c r="K96" t="s">
        <v>86</v>
      </c>
      <c r="L96" t="s">
        <v>2453</v>
      </c>
      <c r="M96" s="117">
        <v>45647</v>
      </c>
      <c r="N96" t="s">
        <v>87</v>
      </c>
      <c r="O96" t="s">
        <v>2454</v>
      </c>
    </row>
    <row r="97" spans="1:15" ht="43.5">
      <c r="A97" t="s">
        <v>2455</v>
      </c>
      <c r="B97" t="s">
        <v>2456</v>
      </c>
      <c r="C97" t="s">
        <v>2090</v>
      </c>
      <c r="D97" t="s">
        <v>2084</v>
      </c>
      <c r="E97" s="16" t="s">
        <v>2091</v>
      </c>
      <c r="F97" t="s">
        <v>87</v>
      </c>
      <c r="G97" t="s">
        <v>2092</v>
      </c>
      <c r="H97" t="s">
        <v>2342</v>
      </c>
      <c r="I97" t="s">
        <v>360</v>
      </c>
      <c r="J97" t="s">
        <v>360</v>
      </c>
      <c r="K97" t="s">
        <v>86</v>
      </c>
      <c r="L97" t="s">
        <v>2457</v>
      </c>
      <c r="M97" s="117">
        <v>45647</v>
      </c>
      <c r="N97" t="s">
        <v>87</v>
      </c>
      <c r="O97" t="s">
        <v>2458</v>
      </c>
    </row>
    <row r="98" spans="1:15" ht="57.75">
      <c r="A98" t="s">
        <v>2459</v>
      </c>
      <c r="B98" t="s">
        <v>2460</v>
      </c>
      <c r="C98" t="s">
        <v>2093</v>
      </c>
      <c r="D98" t="s">
        <v>2094</v>
      </c>
      <c r="E98" s="16" t="s">
        <v>2095</v>
      </c>
      <c r="F98" t="s">
        <v>87</v>
      </c>
      <c r="G98" t="s">
        <v>2096</v>
      </c>
      <c r="H98" t="s">
        <v>2342</v>
      </c>
      <c r="I98" t="s">
        <v>360</v>
      </c>
      <c r="J98" t="s">
        <v>360</v>
      </c>
      <c r="K98" t="s">
        <v>86</v>
      </c>
      <c r="L98" t="s">
        <v>2461</v>
      </c>
      <c r="M98" s="117">
        <v>45647</v>
      </c>
      <c r="N98" t="s">
        <v>2377</v>
      </c>
      <c r="O98" t="s">
        <v>2462</v>
      </c>
    </row>
    <row r="99" spans="1:15" ht="57.75">
      <c r="A99" t="s">
        <v>2463</v>
      </c>
      <c r="B99" t="s">
        <v>2464</v>
      </c>
      <c r="C99" t="s">
        <v>2097</v>
      </c>
      <c r="D99" t="s">
        <v>2094</v>
      </c>
      <c r="E99" s="16" t="s">
        <v>2098</v>
      </c>
      <c r="F99" t="s">
        <v>87</v>
      </c>
      <c r="G99" t="s">
        <v>2096</v>
      </c>
      <c r="H99" t="s">
        <v>2342</v>
      </c>
      <c r="I99" t="s">
        <v>360</v>
      </c>
      <c r="J99" t="s">
        <v>360</v>
      </c>
      <c r="K99" t="s">
        <v>86</v>
      </c>
      <c r="L99" t="s">
        <v>2461</v>
      </c>
      <c r="M99" s="117">
        <v>45647</v>
      </c>
      <c r="N99" t="s">
        <v>2381</v>
      </c>
      <c r="O99" t="s">
        <v>2465</v>
      </c>
    </row>
    <row r="100" spans="1:15" ht="57.75">
      <c r="A100" t="s">
        <v>2466</v>
      </c>
      <c r="B100" t="s">
        <v>2467</v>
      </c>
      <c r="C100" t="s">
        <v>2099</v>
      </c>
      <c r="D100" t="s">
        <v>2094</v>
      </c>
      <c r="E100" s="16" t="s">
        <v>2100</v>
      </c>
      <c r="F100" t="s">
        <v>87</v>
      </c>
      <c r="G100" t="s">
        <v>2096</v>
      </c>
      <c r="H100" t="s">
        <v>2342</v>
      </c>
      <c r="I100" t="s">
        <v>360</v>
      </c>
      <c r="J100" t="s">
        <v>360</v>
      </c>
      <c r="K100" t="s">
        <v>86</v>
      </c>
      <c r="L100" t="s">
        <v>2461</v>
      </c>
      <c r="M100" s="117">
        <v>45647</v>
      </c>
      <c r="N100" t="s">
        <v>2385</v>
      </c>
      <c r="O100" t="s">
        <v>2468</v>
      </c>
    </row>
    <row r="101" spans="1:15" ht="57.75">
      <c r="A101" t="s">
        <v>2469</v>
      </c>
      <c r="B101" t="s">
        <v>2470</v>
      </c>
      <c r="C101" t="s">
        <v>2101</v>
      </c>
      <c r="D101" t="s">
        <v>2102</v>
      </c>
      <c r="E101" s="16" t="s">
        <v>2103</v>
      </c>
      <c r="F101" t="s">
        <v>2104</v>
      </c>
      <c r="G101" t="s">
        <v>2105</v>
      </c>
      <c r="H101" t="s">
        <v>2342</v>
      </c>
      <c r="I101" t="s">
        <v>243</v>
      </c>
      <c r="J101" t="s">
        <v>360</v>
      </c>
      <c r="K101" t="s">
        <v>2471</v>
      </c>
      <c r="L101" t="s">
        <v>2472</v>
      </c>
      <c r="M101" s="117">
        <v>45647</v>
      </c>
      <c r="N101" t="s">
        <v>2393</v>
      </c>
      <c r="O101" t="s">
        <v>2473</v>
      </c>
    </row>
    <row r="102" spans="1:15" ht="57.75">
      <c r="A102" t="s">
        <v>2474</v>
      </c>
      <c r="B102" t="s">
        <v>2475</v>
      </c>
      <c r="C102" t="s">
        <v>2106</v>
      </c>
      <c r="D102" t="s">
        <v>2107</v>
      </c>
      <c r="E102" s="16" t="s">
        <v>2108</v>
      </c>
      <c r="F102" t="s">
        <v>2104</v>
      </c>
      <c r="G102" t="s">
        <v>2105</v>
      </c>
      <c r="H102" t="s">
        <v>2342</v>
      </c>
      <c r="I102" t="s">
        <v>243</v>
      </c>
      <c r="J102" t="s">
        <v>360</v>
      </c>
      <c r="K102" t="s">
        <v>2471</v>
      </c>
      <c r="L102" t="s">
        <v>2472</v>
      </c>
      <c r="M102" s="117">
        <v>45647</v>
      </c>
      <c r="N102" t="s">
        <v>2476</v>
      </c>
      <c r="O102" t="s">
        <v>2477</v>
      </c>
    </row>
    <row r="103" spans="1:15" ht="57.75">
      <c r="A103" t="s">
        <v>2478</v>
      </c>
      <c r="B103" t="s">
        <v>2479</v>
      </c>
      <c r="C103" t="s">
        <v>2109</v>
      </c>
      <c r="D103" t="s">
        <v>2110</v>
      </c>
      <c r="E103" s="16" t="s">
        <v>2111</v>
      </c>
      <c r="F103" t="s">
        <v>2104</v>
      </c>
      <c r="G103" t="s">
        <v>2105</v>
      </c>
      <c r="H103" t="s">
        <v>2342</v>
      </c>
      <c r="I103" t="s">
        <v>243</v>
      </c>
      <c r="J103" t="s">
        <v>360</v>
      </c>
      <c r="K103" t="s">
        <v>2471</v>
      </c>
      <c r="L103" t="s">
        <v>2472</v>
      </c>
      <c r="M103" s="117">
        <v>45647</v>
      </c>
      <c r="N103" t="s">
        <v>2421</v>
      </c>
      <c r="O103" t="s">
        <v>2480</v>
      </c>
    </row>
    <row r="104" spans="1:15" ht="57.75">
      <c r="A104" t="s">
        <v>2481</v>
      </c>
      <c r="B104" t="s">
        <v>2482</v>
      </c>
      <c r="C104" t="s">
        <v>2112</v>
      </c>
      <c r="D104" t="s">
        <v>2113</v>
      </c>
      <c r="E104" s="16" t="s">
        <v>2114</v>
      </c>
      <c r="F104" t="s">
        <v>2115</v>
      </c>
      <c r="G104" t="s">
        <v>2116</v>
      </c>
      <c r="H104" t="s">
        <v>2342</v>
      </c>
      <c r="I104" t="s">
        <v>243</v>
      </c>
      <c r="J104" t="s">
        <v>360</v>
      </c>
      <c r="K104" t="s">
        <v>2471</v>
      </c>
      <c r="L104" t="s">
        <v>2483</v>
      </c>
      <c r="M104" s="117">
        <v>45647</v>
      </c>
      <c r="N104" t="s">
        <v>2441</v>
      </c>
      <c r="O104" t="s">
        <v>2484</v>
      </c>
    </row>
    <row r="105" spans="1:15" ht="57.75">
      <c r="A105" t="s">
        <v>2485</v>
      </c>
      <c r="B105" t="s">
        <v>2486</v>
      </c>
      <c r="C105" t="s">
        <v>2117</v>
      </c>
      <c r="D105" t="s">
        <v>2118</v>
      </c>
      <c r="E105" s="16" t="s">
        <v>2119</v>
      </c>
      <c r="F105" t="s">
        <v>2115</v>
      </c>
      <c r="G105" t="s">
        <v>2116</v>
      </c>
      <c r="H105" t="s">
        <v>2342</v>
      </c>
      <c r="I105" t="s">
        <v>243</v>
      </c>
      <c r="J105" t="s">
        <v>360</v>
      </c>
      <c r="K105" t="s">
        <v>2471</v>
      </c>
      <c r="L105" t="s">
        <v>2483</v>
      </c>
      <c r="M105" s="117">
        <v>45647</v>
      </c>
      <c r="N105" t="s">
        <v>2487</v>
      </c>
      <c r="O105" t="s">
        <v>2488</v>
      </c>
    </row>
    <row r="106" spans="1:15" ht="57.75">
      <c r="A106" t="s">
        <v>2489</v>
      </c>
      <c r="B106" t="s">
        <v>2490</v>
      </c>
      <c r="C106" t="s">
        <v>2120</v>
      </c>
      <c r="D106" t="s">
        <v>2121</v>
      </c>
      <c r="E106" s="16" t="s">
        <v>2122</v>
      </c>
      <c r="F106" t="s">
        <v>2115</v>
      </c>
      <c r="G106" t="s">
        <v>2116</v>
      </c>
      <c r="H106" t="s">
        <v>2342</v>
      </c>
      <c r="I106" t="s">
        <v>243</v>
      </c>
      <c r="J106" t="s">
        <v>360</v>
      </c>
      <c r="K106" t="s">
        <v>2471</v>
      </c>
      <c r="L106" t="s">
        <v>2483</v>
      </c>
      <c r="M106" s="117">
        <v>45647</v>
      </c>
      <c r="N106" t="s">
        <v>2491</v>
      </c>
      <c r="O106" t="s">
        <v>2492</v>
      </c>
    </row>
    <row r="107" spans="1:15">
      <c r="E107" s="16"/>
    </row>
    <row r="108" spans="1:15">
      <c r="E108" s="16"/>
    </row>
    <row r="109" spans="1:15">
      <c r="E109" s="16"/>
    </row>
    <row r="110" spans="1:15">
      <c r="E110" s="16"/>
    </row>
    <row r="111" spans="1:15">
      <c r="E111" s="16"/>
      <c r="F111" s="17"/>
    </row>
    <row r="112" spans="1:15">
      <c r="E112" s="16"/>
    </row>
    <row r="113" spans="5:5">
      <c r="E113" s="16"/>
    </row>
    <row r="114" spans="5:5">
      <c r="E114" s="16"/>
    </row>
    <row r="115" spans="5:5">
      <c r="E115" s="16"/>
    </row>
    <row r="116" spans="5:5">
      <c r="E116" s="16"/>
    </row>
    <row r="117" spans="5:5">
      <c r="E117" s="16"/>
    </row>
    <row r="118" spans="5:5">
      <c r="E118" s="16"/>
    </row>
    <row r="119" spans="5:5">
      <c r="E119" s="16"/>
    </row>
    <row r="120" spans="5:5">
      <c r="E120" s="16"/>
    </row>
    <row r="121" spans="5:5">
      <c r="E121" s="16"/>
    </row>
    <row r="122" spans="5:5">
      <c r="E122" s="16"/>
    </row>
    <row r="123" spans="5:5">
      <c r="E123" s="16"/>
    </row>
    <row r="124" spans="5:5">
      <c r="E124" s="16"/>
    </row>
    <row r="125" spans="5:5">
      <c r="E125" s="16"/>
    </row>
    <row r="126" spans="5:5">
      <c r="E126" s="16"/>
    </row>
    <row r="127" spans="5:5">
      <c r="E127" s="16"/>
    </row>
    <row r="128" spans="5:5">
      <c r="E128" s="16"/>
    </row>
    <row r="129" spans="5:5">
      <c r="E129" s="16"/>
    </row>
    <row r="130" spans="5:5">
      <c r="E130" s="16"/>
    </row>
    <row r="131" spans="5:5">
      <c r="E131" s="16"/>
    </row>
    <row r="132" spans="5:5">
      <c r="E132" s="16"/>
    </row>
    <row r="133" spans="5:5">
      <c r="E133" s="16"/>
    </row>
    <row r="134" spans="5:5">
      <c r="E134" s="16"/>
    </row>
    <row r="135" spans="5:5">
      <c r="E135" s="16"/>
    </row>
    <row r="136" spans="5:5">
      <c r="E136" s="16"/>
    </row>
    <row r="137" spans="5:5">
      <c r="E137" s="16"/>
    </row>
    <row r="138" spans="5:5">
      <c r="E138" s="16"/>
    </row>
    <row r="139" spans="5:5">
      <c r="E139" s="16"/>
    </row>
    <row r="145" spans="1:15">
      <c r="A145" s="15"/>
      <c r="B145" s="15"/>
      <c r="C145" s="15"/>
      <c r="D145" s="15"/>
      <c r="E145" s="15"/>
      <c r="F145" s="15"/>
      <c r="G145" s="15"/>
      <c r="H145" s="15"/>
      <c r="I145" s="15"/>
      <c r="J145" s="15"/>
      <c r="K145" s="15"/>
      <c r="L145" s="15"/>
      <c r="M145" s="15"/>
      <c r="N145" s="15"/>
      <c r="O145" s="15"/>
    </row>
    <row r="146" spans="1:15">
      <c r="E146" s="16"/>
    </row>
    <row r="147" spans="1:15">
      <c r="E147" s="16"/>
    </row>
    <row r="148" spans="1:15">
      <c r="E148" s="16"/>
    </row>
    <row r="149" spans="1:15">
      <c r="E149" s="16"/>
    </row>
    <row r="150" spans="1:15">
      <c r="E150" s="16"/>
    </row>
    <row r="151" spans="1:15">
      <c r="E151" s="16"/>
      <c r="F151" s="17"/>
    </row>
    <row r="152" spans="1:15">
      <c r="E152" s="16"/>
    </row>
    <row r="153" spans="1:15">
      <c r="E153" s="16"/>
    </row>
    <row r="156" spans="1:15">
      <c r="E156" s="16"/>
    </row>
    <row r="157" spans="1:15">
      <c r="E157" s="16"/>
    </row>
    <row r="158" spans="1:15">
      <c r="E158" s="16"/>
    </row>
    <row r="159" spans="1:15">
      <c r="E159" s="16"/>
    </row>
    <row r="160" spans="1:15">
      <c r="D160" s="17"/>
      <c r="E160" s="16"/>
      <c r="F160" s="17"/>
    </row>
    <row r="161" spans="4:6">
      <c r="E161" s="16"/>
    </row>
    <row r="162" spans="4:6">
      <c r="E162" s="16"/>
    </row>
    <row r="163" spans="4:6">
      <c r="E163" s="16"/>
    </row>
    <row r="164" spans="4:6">
      <c r="E164" s="16"/>
    </row>
    <row r="165" spans="4:6">
      <c r="E165" s="16"/>
    </row>
    <row r="166" spans="4:6">
      <c r="E166" s="16"/>
      <c r="F166" s="17"/>
    </row>
    <row r="167" spans="4:6">
      <c r="E167" s="16"/>
    </row>
    <row r="168" spans="4:6">
      <c r="D168" s="17"/>
      <c r="F168" s="17"/>
    </row>
    <row r="169" spans="4:6">
      <c r="D169" s="17"/>
    </row>
    <row r="170" spans="4:6">
      <c r="E170" s="16"/>
    </row>
    <row r="171" spans="4:6">
      <c r="E171" s="16"/>
    </row>
    <row r="173" spans="4:6">
      <c r="E173" s="16"/>
    </row>
    <row r="174" spans="4:6">
      <c r="E174" s="16"/>
    </row>
    <row r="175" spans="4:6">
      <c r="E175" s="16"/>
    </row>
    <row r="181" spans="1:15">
      <c r="A181" s="15"/>
      <c r="B181" s="15"/>
      <c r="C181" s="15"/>
      <c r="D181" s="15"/>
      <c r="E181" s="15"/>
      <c r="F181" s="15"/>
      <c r="G181" s="15"/>
      <c r="H181" s="15"/>
      <c r="I181" s="15"/>
      <c r="J181" s="15"/>
      <c r="K181" s="15"/>
      <c r="L181" s="15"/>
      <c r="M181" s="15"/>
      <c r="N181" s="15"/>
      <c r="O181" s="15"/>
    </row>
    <row r="213" spans="1:15">
      <c r="A213" s="15"/>
      <c r="B213" s="15"/>
      <c r="C213" s="15"/>
      <c r="D213" s="15"/>
      <c r="E213" s="15"/>
      <c r="F213" s="15"/>
      <c r="G213" s="15"/>
      <c r="H213" s="15"/>
      <c r="I213" s="15"/>
      <c r="J213" s="15"/>
      <c r="K213" s="15"/>
      <c r="L213" s="15"/>
      <c r="M213" s="15"/>
      <c r="N213" s="15"/>
      <c r="O213" s="15"/>
    </row>
    <row r="226" spans="1:14">
      <c r="A226" s="15"/>
      <c r="B226" s="15"/>
      <c r="C226" s="15"/>
      <c r="D226" s="15"/>
      <c r="E226" s="15"/>
      <c r="F226" s="15"/>
      <c r="G226" s="15"/>
      <c r="H226" s="15"/>
      <c r="I226" s="15"/>
      <c r="J226" s="15"/>
      <c r="K226" s="15"/>
      <c r="L226" s="15"/>
      <c r="M226" s="15"/>
      <c r="N226" s="15"/>
    </row>
    <row r="227" spans="1:14">
      <c r="D227" s="16"/>
    </row>
    <row r="228" spans="1:14">
      <c r="D228" s="16"/>
    </row>
    <row r="229" spans="1:14">
      <c r="D229" s="16"/>
    </row>
    <row r="230" spans="1:14">
      <c r="D230" s="16"/>
    </row>
    <row r="231" spans="1:14">
      <c r="D231" s="16"/>
    </row>
    <row r="233" spans="1:14">
      <c r="A233" s="15"/>
      <c r="B233" s="15"/>
      <c r="C233" s="15"/>
      <c r="D233" s="15"/>
      <c r="E233" s="15"/>
      <c r="F233" s="15"/>
      <c r="G233" s="15"/>
      <c r="H233" s="15"/>
      <c r="I233" s="15"/>
      <c r="J233" s="15"/>
      <c r="K233" s="15"/>
      <c r="L233" s="15"/>
      <c r="M233" s="15"/>
      <c r="N233" s="15"/>
    </row>
    <row r="234" spans="1:14">
      <c r="D234" s="16"/>
    </row>
    <row r="235" spans="1:14">
      <c r="D235" s="16"/>
    </row>
    <row r="236" spans="1:14">
      <c r="D236" s="16"/>
    </row>
    <row r="237" spans="1:14">
      <c r="D237" s="16"/>
    </row>
    <row r="238" spans="1:14">
      <c r="D238" s="16"/>
    </row>
    <row r="239" spans="1:14">
      <c r="D239" s="16"/>
    </row>
    <row r="240" spans="1:14">
      <c r="D240" s="16"/>
    </row>
    <row r="241" spans="1:15">
      <c r="D241" s="16"/>
    </row>
    <row r="242" spans="1:15">
      <c r="D242" s="16"/>
    </row>
    <row r="243" spans="1:15">
      <c r="D243" s="16"/>
    </row>
    <row r="246" spans="1:15">
      <c r="A246" s="15"/>
      <c r="B246" s="15"/>
      <c r="C246" s="15"/>
      <c r="D246" s="15"/>
      <c r="E246" s="15"/>
      <c r="F246" s="15"/>
      <c r="G246" s="15"/>
      <c r="H246" s="15"/>
      <c r="I246" s="15"/>
      <c r="J246" s="15"/>
      <c r="K246" s="15"/>
      <c r="L246" s="15"/>
      <c r="M246" s="15"/>
      <c r="N246" s="15"/>
      <c r="O246" s="15"/>
    </row>
    <row r="248" spans="1:15">
      <c r="E248" s="16"/>
    </row>
    <row r="249" spans="1:15">
      <c r="E249" s="16"/>
    </row>
    <row r="250" spans="1:15">
      <c r="E250" s="16"/>
    </row>
    <row r="251" spans="1:15">
      <c r="E251" s="16"/>
    </row>
    <row r="252" spans="1:15">
      <c r="E252" s="16"/>
    </row>
    <row r="253" spans="1:15">
      <c r="E253" s="16"/>
    </row>
    <row r="254" spans="1:15">
      <c r="E254" s="16"/>
    </row>
    <row r="255" spans="1:15">
      <c r="E255" s="16"/>
    </row>
    <row r="256" spans="1:15">
      <c r="E256" s="16"/>
    </row>
    <row r="258" spans="1:15">
      <c r="A258" s="15"/>
      <c r="B258" s="15"/>
      <c r="C258" s="15"/>
      <c r="D258" s="15"/>
      <c r="E258" s="15"/>
      <c r="F258" s="15"/>
      <c r="G258" s="15"/>
      <c r="H258" s="15"/>
      <c r="I258" s="15"/>
      <c r="J258" s="15"/>
      <c r="K258" s="15"/>
      <c r="L258" s="15"/>
      <c r="M258" s="15"/>
      <c r="N258" s="15"/>
      <c r="O258" s="15"/>
    </row>
    <row r="259" spans="1:15">
      <c r="E259" s="16"/>
    </row>
    <row r="260" spans="1:15">
      <c r="E260" s="16"/>
    </row>
    <row r="261" spans="1:15">
      <c r="E261" s="16"/>
      <c r="F261" s="16"/>
    </row>
    <row r="262" spans="1:15">
      <c r="E262" s="16"/>
      <c r="F262" s="16"/>
    </row>
    <row r="263" spans="1:15">
      <c r="E263" s="16"/>
    </row>
    <row r="264" spans="1:15">
      <c r="E264" s="16"/>
    </row>
    <row r="265" spans="1:15">
      <c r="E265" s="16"/>
    </row>
    <row r="266" spans="1:15">
      <c r="E266" s="16"/>
    </row>
    <row r="267" spans="1:15">
      <c r="E267" s="16"/>
    </row>
    <row r="268" spans="1:15">
      <c r="E268" s="1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89F2-5139-472C-ABCA-A2226FEDA356}">
  <dimension ref="B1:I29"/>
  <sheetViews>
    <sheetView tabSelected="1" workbookViewId="0">
      <selection activeCell="I13" sqref="I13:I16"/>
    </sheetView>
  </sheetViews>
  <sheetFormatPr defaultRowHeight="24.75" customHeight="1"/>
  <cols>
    <col min="2" max="2" width="31" customWidth="1"/>
    <col min="3" max="3" width="62" customWidth="1"/>
    <col min="4" max="4" width="41.5703125" customWidth="1"/>
    <col min="5" max="5" width="78.28515625" customWidth="1"/>
    <col min="6" max="6" width="9.28515625" bestFit="1" customWidth="1"/>
    <col min="7" max="7" width="24.42578125" bestFit="1" customWidth="1"/>
    <col min="8" max="8" width="9.85546875" bestFit="1" customWidth="1"/>
    <col min="9" max="9" width="25.140625" bestFit="1" customWidth="1"/>
  </cols>
  <sheetData>
    <row r="1" spans="2:9" ht="24.75" customHeight="1">
      <c r="C1" s="126" t="e" vm="1">
        <v>#VALUE!</v>
      </c>
      <c r="E1" s="6"/>
    </row>
    <row r="2" spans="2:9" ht="24.75" customHeight="1">
      <c r="C2" s="127"/>
      <c r="E2" s="6"/>
    </row>
    <row r="3" spans="2:9" ht="24.75" customHeight="1">
      <c r="E3" s="6"/>
    </row>
    <row r="4" spans="2:9" ht="24.75" customHeight="1">
      <c r="C4" s="11" t="s">
        <v>11</v>
      </c>
      <c r="D4" s="128" t="s">
        <v>12</v>
      </c>
      <c r="E4" s="129"/>
      <c r="F4" s="7"/>
      <c r="G4" s="7"/>
    </row>
    <row r="5" spans="2:9" ht="24.75" customHeight="1">
      <c r="C5" s="11" t="s">
        <v>13</v>
      </c>
      <c r="D5" s="128" t="s">
        <v>14</v>
      </c>
      <c r="E5" s="129"/>
      <c r="F5" s="7"/>
      <c r="G5" s="7"/>
    </row>
    <row r="6" spans="2:9" ht="24.75" customHeight="1">
      <c r="C6" s="11" t="s">
        <v>15</v>
      </c>
      <c r="D6" s="130" t="s">
        <v>16</v>
      </c>
      <c r="E6" s="131"/>
      <c r="F6" s="7"/>
      <c r="G6" s="7"/>
    </row>
    <row r="7" spans="2:9" ht="24.75" customHeight="1">
      <c r="C7" s="11" t="s">
        <v>17</v>
      </c>
      <c r="D7" s="130" t="s">
        <v>3</v>
      </c>
      <c r="E7" s="131"/>
      <c r="F7" s="7"/>
      <c r="G7" s="7"/>
    </row>
    <row r="8" spans="2:9" ht="24.75" customHeight="1">
      <c r="C8" s="11" t="s">
        <v>18</v>
      </c>
      <c r="D8" s="124">
        <v>45644</v>
      </c>
      <c r="E8" s="125"/>
      <c r="F8" s="7"/>
      <c r="G8" s="7"/>
    </row>
    <row r="9" spans="2:9" ht="24.75" customHeight="1">
      <c r="C9" s="11" t="s">
        <v>19</v>
      </c>
      <c r="D9" s="124">
        <v>45644</v>
      </c>
      <c r="E9" s="125"/>
      <c r="F9" s="7"/>
      <c r="G9" s="7"/>
    </row>
    <row r="10" spans="2:9" ht="24.75" customHeight="1">
      <c r="C10" s="7"/>
      <c r="D10" s="7"/>
      <c r="E10" s="8"/>
      <c r="F10" s="7"/>
      <c r="G10" s="7"/>
    </row>
    <row r="11" spans="2:9" ht="24.75" customHeight="1">
      <c r="C11" s="7"/>
      <c r="D11" s="7"/>
      <c r="E11" s="8"/>
      <c r="F11" s="7"/>
      <c r="G11" s="7"/>
    </row>
    <row r="12" spans="2:9" ht="24.75" customHeight="1">
      <c r="B12" s="82" t="s">
        <v>20</v>
      </c>
      <c r="C12" s="63" t="s">
        <v>21</v>
      </c>
      <c r="D12" s="63" t="s">
        <v>22</v>
      </c>
      <c r="E12" s="64" t="s">
        <v>23</v>
      </c>
      <c r="F12" s="63" t="s">
        <v>24</v>
      </c>
      <c r="G12" s="82" t="s">
        <v>25</v>
      </c>
      <c r="H12" s="63" t="s">
        <v>26</v>
      </c>
      <c r="I12" s="65" t="s">
        <v>27</v>
      </c>
    </row>
    <row r="13" spans="2:9" ht="24.75" customHeight="1">
      <c r="B13" s="55" t="s">
        <v>28</v>
      </c>
      <c r="C13" s="80" t="str">
        <f>HYPERLINK("#'Mobile number Login page'!A1", "(TS " &amp; TEXT(ROW(A1)-ROW($A$1)+1, "000") &amp; ") MOBILE APP LOGIN WITH MOBILE NUMBER")</f>
        <v>(TS 001) MOBILE APP LOGIN WITH MOBILE NUMBER</v>
      </c>
      <c r="D13" s="55" t="s">
        <v>29</v>
      </c>
      <c r="E13" s="56" t="s">
        <v>30</v>
      </c>
      <c r="F13" s="104" t="s">
        <v>31</v>
      </c>
      <c r="G13" s="57">
        <f>COUNTIF('Mobile number Login page'!B:B,"(TS 001) MOBILE APP LOGIN WITH MOBILE NUMBER")</f>
        <v>18</v>
      </c>
      <c r="H13" s="107">
        <v>45644</v>
      </c>
      <c r="I13" s="123">
        <f>COUNTIF('Mobile number Login page'!K:K, "FAIL") + COUNTIF('OTP Module Page'!K:K, "FAIL")+COUNTIF('Profile Details'!K:K,"FAIL")+COUNTIF('Product Display Page'!K:K,"FAIL")</f>
        <v>7</v>
      </c>
    </row>
    <row r="14" spans="2:9" ht="24.75" customHeight="1">
      <c r="B14" s="55" t="s">
        <v>32</v>
      </c>
      <c r="C14" s="80" t="str">
        <f>HYPERLINK("#'OTP Module Page'!A1", "(TS " &amp; TEXT(ROW(A2)-ROW($A$1)+1, "000") &amp; ") MOBILE APP LOGIN WITH OTP VERIFICATION")</f>
        <v>(TS 002) MOBILE APP LOGIN WITH OTP VERIFICATION</v>
      </c>
      <c r="D14" s="55" t="s">
        <v>29</v>
      </c>
      <c r="E14" s="56" t="s">
        <v>33</v>
      </c>
      <c r="F14" s="104" t="s">
        <v>31</v>
      </c>
      <c r="G14" s="57">
        <f>COUNTIF('OTP Module Page'!B:B,"(TS 002) MOBILE APP LOGIN WITH OTP VERIFICATION")</f>
        <v>15</v>
      </c>
      <c r="H14" s="107">
        <v>45644</v>
      </c>
      <c r="I14" s="123"/>
    </row>
    <row r="15" spans="2:9" ht="24.75" customHeight="1">
      <c r="B15" s="19" t="s">
        <v>34</v>
      </c>
      <c r="C15" s="81" t="str">
        <f>HYPERLINK("#'Profile Details'!A1", "(TS " &amp; TEXT(ROW(A3)-ROW($A$1)+1, "000") &amp; ") MOBILE APP PROFILE DETAILS")</f>
        <v>(TS 003) MOBILE APP PROFILE DETAILS</v>
      </c>
      <c r="D15" s="55" t="s">
        <v>29</v>
      </c>
      <c r="E15" s="19" t="s">
        <v>35</v>
      </c>
      <c r="F15" s="67" t="s">
        <v>36</v>
      </c>
      <c r="G15" s="23">
        <f>COUNTIF('Profile Details'!B:B,"(TS 003) MOBILE APP PROFILE DETAILS")</f>
        <v>19</v>
      </c>
      <c r="H15" s="107">
        <v>45644</v>
      </c>
      <c r="I15" s="123"/>
    </row>
    <row r="16" spans="2:9" ht="24.75" customHeight="1">
      <c r="B16" s="19" t="s">
        <v>37</v>
      </c>
      <c r="C16" s="81" t="str">
        <f>HYPERLINK("#'Barcode Scanner'!A1", "(TS " &amp; TEXT(ROW(A4)-ROW($A$1)+1, "000") &amp; ") MOBILE APP BARCODE SCANNER")</f>
        <v>(TS 004) MOBILE APP BARCODE SCANNER</v>
      </c>
      <c r="D16" s="55" t="s">
        <v>29</v>
      </c>
      <c r="E16" s="19" t="s">
        <v>38</v>
      </c>
      <c r="F16" s="67" t="s">
        <v>36</v>
      </c>
      <c r="G16" s="23">
        <f>COUNTIF('Barcode Scanner '!B:B,"(TS 004) MOBILE APP BARCODE SCANNER")</f>
        <v>20</v>
      </c>
      <c r="H16" s="107">
        <v>45644</v>
      </c>
      <c r="I16" s="123"/>
    </row>
    <row r="17" spans="2:9" ht="24.75" customHeight="1">
      <c r="B17" s="19" t="s">
        <v>39</v>
      </c>
      <c r="C17" s="81" t="str">
        <f>HYPERLINK("#'Product Display Page'!A1", "(TS " &amp; TEXT(ROW(A5)-ROW($A$1)+1, "000") &amp; ") MOBILE APP PDP PAGE")</f>
        <v>(TS 005) MOBILE APP PDP PAGE</v>
      </c>
      <c r="D17" s="55" t="s">
        <v>29</v>
      </c>
      <c r="E17" s="19" t="s">
        <v>40</v>
      </c>
      <c r="F17" s="105" t="s">
        <v>41</v>
      </c>
      <c r="G17" s="68">
        <f>COUNTIF('Product Display Page'!B:B,"(TS 005) MOBILE APP PRODUCT DISPLAY PAGE")</f>
        <v>31</v>
      </c>
      <c r="H17" s="107">
        <v>45645</v>
      </c>
      <c r="I17" s="19"/>
    </row>
    <row r="18" spans="2:9" ht="24.75" customHeight="1">
      <c r="B18" s="19" t="s">
        <v>42</v>
      </c>
      <c r="C18" s="132" t="str">
        <f>HYPERLINK("#'Cart Page'!A1", "(TS " &amp; TEXT(ROW(A6)-ROW($A$1)+1, "000") &amp; ") MOBILE APP CART PAGE")</f>
        <v>(TS 006) MOBILE APP CART PAGE</v>
      </c>
      <c r="D18" s="55" t="s">
        <v>29</v>
      </c>
      <c r="E18" s="19" t="s">
        <v>43</v>
      </c>
      <c r="F18" s="67" t="s">
        <v>36</v>
      </c>
      <c r="G18" s="23">
        <f>COUNTIF('Cart Page'!B:B,"(TS 006) MOBILE APP CART PAGE")</f>
        <v>32</v>
      </c>
      <c r="H18" s="107">
        <v>45645</v>
      </c>
      <c r="I18" s="52"/>
    </row>
    <row r="19" spans="2:9" ht="24.75" customHeight="1">
      <c r="B19" s="19" t="s">
        <v>42</v>
      </c>
      <c r="C19" s="81" t="str">
        <f>HYPERLINK("#'Cart Page'!A1", "(TS " &amp; TEXT(ROW(A7)-ROW($A$1)+1, "000") &amp; ") MOBILE APP CART PAGE BILLING DETAILS")</f>
        <v>(TS 007) MOBILE APP CART PAGE BILLING DETAILS</v>
      </c>
      <c r="D19" s="71" t="s">
        <v>29</v>
      </c>
      <c r="E19" s="52" t="s">
        <v>44</v>
      </c>
      <c r="F19" s="106" t="s">
        <v>41</v>
      </c>
      <c r="G19" s="23">
        <f>COUNTIF('Cart Page'!B:B,"(TS 007) MOBILE APP CART PAGE BILLING DETAILS")</f>
        <v>10</v>
      </c>
      <c r="H19" s="89">
        <v>45645</v>
      </c>
      <c r="I19" s="69"/>
    </row>
    <row r="20" spans="2:9" ht="24.75" customHeight="1">
      <c r="B20" s="19" t="s">
        <v>45</v>
      </c>
      <c r="C20" s="70" t="str">
        <f>HYPERLINK("#'Cart Page'!A1", "(TS " &amp; TEXT(ROW(A8)-ROW($A$1)+1, "000") &amp; ") MOBILE APP CART PAGE COUPOUNS")</f>
        <v>(TS 008) MOBILE APP CART PAGE COUPOUNS</v>
      </c>
      <c r="D20" s="55" t="s">
        <v>29</v>
      </c>
      <c r="E20" s="74" t="s">
        <v>46</v>
      </c>
      <c r="F20" s="67" t="s">
        <v>36</v>
      </c>
      <c r="G20" s="23">
        <f>COUNTIF('Cart Page'!B:B,"(TS 008) MOBILE APP CART PAGE COUPOUNS ")</f>
        <v>18</v>
      </c>
      <c r="H20" s="89">
        <v>45645</v>
      </c>
      <c r="I20" s="19"/>
    </row>
    <row r="21" spans="2:9" ht="24.75" customHeight="1">
      <c r="B21" s="19" t="s">
        <v>47</v>
      </c>
      <c r="C21" s="70" t="str">
        <f>HYPERLINK("#'Payment Methods'!A1", "(TS " &amp; TEXT(ROW(A9)-ROW($A$1)+1, "000") &amp; ") MOBILE APP PAYMENT METHODS")</f>
        <v>(TS 009) MOBILE APP PAYMENT METHODS</v>
      </c>
      <c r="D21" s="73" t="s">
        <v>29</v>
      </c>
      <c r="E21" s="52" t="s">
        <v>48</v>
      </c>
      <c r="F21" s="74" t="s">
        <v>36</v>
      </c>
      <c r="G21" s="23">
        <f>COUNTIF('Payment Methods'!B:B,"(TS 009) MOBILE APP PAYMENT METHOD PAGE")</f>
        <v>20</v>
      </c>
      <c r="H21" s="90">
        <v>45645</v>
      </c>
      <c r="I21" s="19"/>
    </row>
    <row r="22" spans="2:9" ht="24.75" customHeight="1">
      <c r="B22" s="52" t="s">
        <v>49</v>
      </c>
      <c r="C22" s="87" t="str">
        <f>HYPERLINK("#'Payment Methods'!A1", "(TS " &amp; TEXT(ROW(A10)-ROW($A$1)+1, "000") &amp; ") MOBILE APP PAYMENT NOTIFICATIONS")</f>
        <v>(TS 010) MOBILE APP PAYMENT NOTIFICATIONS</v>
      </c>
      <c r="D22" s="88" t="s">
        <v>29</v>
      </c>
      <c r="E22" s="52" t="s">
        <v>50</v>
      </c>
      <c r="F22" s="106" t="s">
        <v>36</v>
      </c>
      <c r="G22" s="103">
        <f>COUNTIF('Payment Methods'!B:B,"(TS 010) MOBILE APP PAYMENT NOTIFICATION")</f>
        <v>39</v>
      </c>
      <c r="H22" s="90">
        <v>45646</v>
      </c>
      <c r="I22" s="19"/>
    </row>
    <row r="23" spans="2:9" ht="24.75" customHeight="1">
      <c r="B23" s="52" t="s">
        <v>51</v>
      </c>
      <c r="C23" s="86" t="str">
        <f>HYPERLINK("#'My Orders Page'!A1", "(TS " &amp; TEXT(ROW(A11)-ROW($A$1)+1, "000") &amp; ") MOBILE APP MY ORDERS PAGE")</f>
        <v>(TS 011) MOBILE APP MY ORDERS PAGE</v>
      </c>
      <c r="D23" s="55" t="s">
        <v>29</v>
      </c>
      <c r="E23" s="19" t="s">
        <v>52</v>
      </c>
      <c r="F23" s="67" t="s">
        <v>41</v>
      </c>
      <c r="G23" s="23">
        <f>COUNTIF('My Orders Page'!B:B,"(TS 011) MOBILE APP  MY ORDERS PAGE")</f>
        <v>45</v>
      </c>
      <c r="H23" s="107">
        <v>45646</v>
      </c>
      <c r="I23" s="91"/>
    </row>
    <row r="24" spans="2:9" ht="24.75" customHeight="1">
      <c r="B24" s="19" t="s">
        <v>53</v>
      </c>
      <c r="C24" s="81" t="str">
        <f>HYPERLINK("#'Order Details Page'!A1", "(TS " &amp; TEXT(ROW(A12)-ROW($A$1)+1, "000") &amp; ") MOBILE APP Order Details Page")</f>
        <v>(TS 012) MOBILE APP Order Details Page</v>
      </c>
      <c r="D24" s="55" t="s">
        <v>29</v>
      </c>
      <c r="E24" s="52" t="s">
        <v>54</v>
      </c>
      <c r="F24" s="106" t="s">
        <v>36</v>
      </c>
      <c r="G24" s="44">
        <f>COUNTIF('Order Details Page'!B:B,"(TS 012) MOBILE APP Order Details Page")</f>
        <v>36</v>
      </c>
      <c r="H24" s="108">
        <v>45646</v>
      </c>
      <c r="I24" s="52"/>
    </row>
    <row r="25" spans="2:9" ht="24.75" customHeight="1">
      <c r="B25" s="52" t="s">
        <v>55</v>
      </c>
      <c r="C25" s="111" t="str">
        <f>HYPERLINK("#'Store Selector Page'!A1", "(TS " &amp; TEXT(ROW(A13)-ROW($A$1)+1, "000") &amp; ") MOBILE APP STORE SELECTOR")</f>
        <v>(TS 013) MOBILE APP STORE SELECTOR</v>
      </c>
      <c r="D25" s="88" t="s">
        <v>29</v>
      </c>
      <c r="E25" s="52" t="s">
        <v>56</v>
      </c>
      <c r="F25" s="52" t="s">
        <v>41</v>
      </c>
      <c r="G25" s="42">
        <f>COUNTIF('Store Selector Page'!B:B,"(TS 013) MOBILE APP STORE SELECTOR")</f>
        <v>43</v>
      </c>
      <c r="H25" s="112">
        <v>45646</v>
      </c>
      <c r="I25" s="52"/>
    </row>
    <row r="26" spans="2:9" ht="24.75" customHeight="1">
      <c r="B26" s="19" t="s">
        <v>57</v>
      </c>
      <c r="C26" s="86" t="str">
        <f>HYPERLINK("#'HomePage'!A1", "(TS " &amp; TEXT(ROW(A14)-ROW($A$1)+1, "000") &amp; ") MOBILE APP HOME PAGE")</f>
        <v>(TS 014) MOBILE APP HOME PAGE</v>
      </c>
      <c r="D26" s="55" t="s">
        <v>29</v>
      </c>
      <c r="E26" s="19" t="s">
        <v>58</v>
      </c>
      <c r="F26" s="19" t="s">
        <v>41</v>
      </c>
      <c r="G26" s="23">
        <f>COUNTIF(HomePage!B:B,"(TS 014) MOBILE APP HOME PAGE")</f>
        <v>48</v>
      </c>
      <c r="H26" s="58">
        <v>45646</v>
      </c>
      <c r="I26" s="19"/>
    </row>
    <row r="27" spans="2:9" ht="24.75" customHeight="1">
      <c r="B27" s="52" t="s">
        <v>59</v>
      </c>
      <c r="C27" s="86" t="str">
        <f>HYPERLINK("#'Delete Account'!A1", "(TS " &amp; TEXT(ROW(A15)-ROW($A$1)+1, "000") &amp; ") MOBILE APP DELETE ACCOUNT")</f>
        <v>(TS 015) MOBILE APP DELETE ACCOUNT</v>
      </c>
      <c r="D27" s="55" t="s">
        <v>29</v>
      </c>
      <c r="E27" s="52" t="s">
        <v>60</v>
      </c>
      <c r="F27" s="19" t="s">
        <v>61</v>
      </c>
      <c r="G27" s="23">
        <f>COUNTIF('Delete Account'!B:B,"(TS 015) MOBILE APP DELETE ACCOUNT")</f>
        <v>28</v>
      </c>
      <c r="H27" s="58">
        <v>45646</v>
      </c>
      <c r="I27" s="69"/>
    </row>
    <row r="28" spans="2:9" ht="24.75" customHeight="1">
      <c r="B28" s="19" t="s">
        <v>62</v>
      </c>
      <c r="C28" s="81" t="str">
        <f>HYPERLINK("#'Delete Account'!A1", "(TS " &amp; TEXT(ROW(A16)-ROW($A$1)+1, "000") &amp; ") MOBILE APP DOWNLOADED INVOICE")</f>
        <v>(TS 016) MOBILE APP DOWNLOADED INVOICE</v>
      </c>
      <c r="D28" s="73" t="s">
        <v>29</v>
      </c>
      <c r="E28" s="19" t="s">
        <v>63</v>
      </c>
      <c r="F28" s="116" t="s">
        <v>36</v>
      </c>
      <c r="G28" s="68">
        <f>COUNTIF('Downloaded Invoice'!B:B,"(TS 016) MOBILE APP DOWNLOADED INVOICE")</f>
        <v>27</v>
      </c>
      <c r="H28" s="58">
        <v>45647</v>
      </c>
      <c r="I28" s="97"/>
    </row>
    <row r="29" spans="2:9" ht="24.75" customHeight="1">
      <c r="B29" s="19" t="s">
        <v>64</v>
      </c>
      <c r="C29" s="81" t="str">
        <f>HYPERLINK("#'Privacy Policies'!A1", "(TS " &amp; TEXT(ROW(A17)-ROW($A$1)+1, "000") &amp; ") MOBILE APP Customer,Terms and Conditios, Privacy policy")</f>
        <v>(TS 017) MOBILE APP Customer,Terms and Conditios, Privacy policy</v>
      </c>
      <c r="D29" s="73" t="s">
        <v>29</v>
      </c>
      <c r="E29" t="s">
        <v>65</v>
      </c>
      <c r="F29" t="s">
        <v>61</v>
      </c>
      <c r="I29" s="97"/>
    </row>
  </sheetData>
  <mergeCells count="8">
    <mergeCell ref="I13:I16"/>
    <mergeCell ref="D9:E9"/>
    <mergeCell ref="C1:C2"/>
    <mergeCell ref="D4:E4"/>
    <mergeCell ref="D5:E5"/>
    <mergeCell ref="D6:E6"/>
    <mergeCell ref="D7:E7"/>
    <mergeCell ref="D8:E8"/>
  </mergeCells>
  <dataValidations count="1">
    <dataValidation type="list" allowBlank="1" showInputMessage="1" showErrorMessage="1" sqref="F1:F10 F13:F1048576" xr:uid="{9DDB0024-CF21-4151-B426-2345A8072937}">
      <formula1>"P1,P2,P3,P4,P5"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2403F-F178-4080-B0A3-C10866CE8A3A}">
  <dimension ref="A1:N24"/>
  <sheetViews>
    <sheetView workbookViewId="0">
      <pane ySplit="1" topLeftCell="A16" activePane="bottomLeft" state="frozen"/>
      <selection pane="bottomLeft" activeCell="B4" sqref="B4:B24"/>
    </sheetView>
  </sheetViews>
  <sheetFormatPr defaultColWidth="27.42578125" defaultRowHeight="48" customHeight="1"/>
  <cols>
    <col min="1" max="1" width="52.5703125" style="13" customWidth="1"/>
    <col min="2" max="2" width="62.85546875" style="13" customWidth="1"/>
    <col min="3" max="3" width="51" style="13" customWidth="1"/>
    <col min="4" max="4" width="43.28515625" style="13" customWidth="1"/>
    <col min="5" max="5" width="51.28515625" style="13" customWidth="1"/>
    <col min="6" max="6" width="48.85546875" style="13" customWidth="1"/>
    <col min="7" max="7" width="74.85546875" style="13" customWidth="1"/>
    <col min="8" max="8" width="69.28515625" style="13" customWidth="1"/>
    <col min="9" max="11" width="27.42578125" style="13"/>
    <col min="12" max="12" width="53" style="13" customWidth="1"/>
    <col min="13" max="16384" width="27.42578125" style="13"/>
  </cols>
  <sheetData>
    <row r="1" spans="1:14" ht="48" customHeight="1">
      <c r="A1" s="39" t="s">
        <v>66</v>
      </c>
      <c r="B1" s="39" t="s">
        <v>67</v>
      </c>
      <c r="C1" s="39" t="s">
        <v>68</v>
      </c>
      <c r="D1" s="39" t="s">
        <v>69</v>
      </c>
      <c r="E1" s="39" t="s">
        <v>70</v>
      </c>
      <c r="F1" s="39" t="s">
        <v>71</v>
      </c>
      <c r="G1" s="39" t="s">
        <v>72</v>
      </c>
      <c r="H1" s="39" t="s">
        <v>73</v>
      </c>
      <c r="I1" s="39" t="s">
        <v>24</v>
      </c>
      <c r="J1" s="39" t="s">
        <v>74</v>
      </c>
      <c r="K1" s="39" t="s">
        <v>75</v>
      </c>
      <c r="L1" s="39" t="s">
        <v>76</v>
      </c>
      <c r="M1" s="39" t="s">
        <v>26</v>
      </c>
      <c r="N1" s="39" t="s">
        <v>77</v>
      </c>
    </row>
    <row r="2" spans="1:14" ht="48" customHeight="1">
      <c r="A2" s="76" t="str">
        <f>HYPERLINK("#'Test Scenarios'!A1", "&lt;&lt;TEST SCENARIOS")</f>
        <v>&lt;&lt;TEST SCENARIOS</v>
      </c>
      <c r="B2" s="27"/>
      <c r="C2" s="22"/>
      <c r="D2" s="22"/>
      <c r="E2" s="22"/>
      <c r="F2" s="22"/>
      <c r="G2" s="22"/>
      <c r="H2" s="22"/>
      <c r="I2" s="22"/>
      <c r="J2" s="22"/>
      <c r="K2" s="22"/>
      <c r="L2" s="22"/>
      <c r="M2" s="28"/>
      <c r="N2" s="23"/>
    </row>
    <row r="3" spans="1:14" ht="118.5" customHeight="1">
      <c r="A3" s="28" t="str">
        <f>"TC_CHATAAK_LOGIN_" &amp; TEXT(ROW(A1), "000")</f>
        <v>TC_CHATAAK_LOGIN_001</v>
      </c>
      <c r="B3" s="29" t="s">
        <v>78</v>
      </c>
      <c r="C3" s="23" t="s">
        <v>79</v>
      </c>
      <c r="D3" s="23" t="s">
        <v>80</v>
      </c>
      <c r="E3" s="30" t="s">
        <v>81</v>
      </c>
      <c r="F3" s="23" t="s">
        <v>82</v>
      </c>
      <c r="G3" s="23" t="s">
        <v>83</v>
      </c>
      <c r="H3" s="23" t="s">
        <v>84</v>
      </c>
      <c r="I3" s="23" t="s">
        <v>31</v>
      </c>
      <c r="J3" s="23" t="s">
        <v>85</v>
      </c>
      <c r="K3" s="23" t="s">
        <v>86</v>
      </c>
      <c r="L3" s="23" t="s">
        <v>87</v>
      </c>
      <c r="M3" s="31">
        <v>45644</v>
      </c>
      <c r="N3" s="23" t="s">
        <v>87</v>
      </c>
    </row>
    <row r="4" spans="1:14" ht="48" customHeight="1">
      <c r="A4" s="28" t="str">
        <f t="shared" ref="A4:A20" si="0">"TC_CHATAAK_LOGIN_" &amp; TEXT(ROW(A2), "000")</f>
        <v>TC_CHATAAK_LOGIN_002</v>
      </c>
      <c r="B4" s="29" t="s">
        <v>78</v>
      </c>
      <c r="C4" s="23" t="s">
        <v>88</v>
      </c>
      <c r="D4" s="23" t="s">
        <v>80</v>
      </c>
      <c r="E4" s="30" t="s">
        <v>89</v>
      </c>
      <c r="F4" s="23" t="s">
        <v>90</v>
      </c>
      <c r="G4" s="23" t="s">
        <v>91</v>
      </c>
      <c r="H4" s="30" t="s">
        <v>92</v>
      </c>
      <c r="I4" s="23" t="s">
        <v>31</v>
      </c>
      <c r="J4" s="23" t="s">
        <v>85</v>
      </c>
      <c r="K4" s="23" t="s">
        <v>93</v>
      </c>
      <c r="L4" s="23" t="s">
        <v>87</v>
      </c>
      <c r="M4" s="31">
        <v>45644</v>
      </c>
      <c r="N4" s="23" t="s">
        <v>87</v>
      </c>
    </row>
    <row r="5" spans="1:14" ht="62.25" customHeight="1">
      <c r="A5" s="28" t="str">
        <f t="shared" si="0"/>
        <v>TC_CHATAAK_LOGIN_003</v>
      </c>
      <c r="B5" s="29" t="s">
        <v>78</v>
      </c>
      <c r="C5" s="23" t="s">
        <v>94</v>
      </c>
      <c r="D5" s="23" t="s">
        <v>80</v>
      </c>
      <c r="E5" s="30" t="s">
        <v>95</v>
      </c>
      <c r="F5" s="23">
        <v>12345</v>
      </c>
      <c r="G5" s="23" t="s">
        <v>96</v>
      </c>
      <c r="H5" s="23" t="s">
        <v>97</v>
      </c>
      <c r="I5" s="23" t="s">
        <v>41</v>
      </c>
      <c r="J5" s="23" t="s">
        <v>98</v>
      </c>
      <c r="K5" s="23" t="s">
        <v>93</v>
      </c>
      <c r="L5" s="23" t="s">
        <v>87</v>
      </c>
      <c r="M5" s="31">
        <v>45644</v>
      </c>
      <c r="N5" s="23" t="s">
        <v>87</v>
      </c>
    </row>
    <row r="6" spans="1:14" ht="48" customHeight="1">
      <c r="A6" s="28" t="str">
        <f t="shared" si="0"/>
        <v>TC_CHATAAK_LOGIN_004</v>
      </c>
      <c r="B6" s="29" t="s">
        <v>78</v>
      </c>
      <c r="C6" s="23" t="s">
        <v>99</v>
      </c>
      <c r="D6" s="23" t="s">
        <v>80</v>
      </c>
      <c r="E6" s="30" t="s">
        <v>100</v>
      </c>
      <c r="F6" s="23">
        <v>9876543210</v>
      </c>
      <c r="G6" s="23" t="s">
        <v>101</v>
      </c>
      <c r="H6" s="23" t="s">
        <v>102</v>
      </c>
      <c r="I6" s="23" t="s">
        <v>31</v>
      </c>
      <c r="J6" s="23" t="s">
        <v>85</v>
      </c>
      <c r="K6" s="23" t="s">
        <v>93</v>
      </c>
      <c r="L6" s="23" t="s">
        <v>87</v>
      </c>
      <c r="M6" s="31">
        <v>45644</v>
      </c>
      <c r="N6" s="23" t="s">
        <v>87</v>
      </c>
    </row>
    <row r="7" spans="1:14" ht="48" customHeight="1">
      <c r="A7" s="28" t="str">
        <f t="shared" si="0"/>
        <v>TC_CHATAAK_LOGIN_005</v>
      </c>
      <c r="B7" s="29" t="s">
        <v>78</v>
      </c>
      <c r="C7" s="23" t="s">
        <v>103</v>
      </c>
      <c r="D7" s="23" t="s">
        <v>80</v>
      </c>
      <c r="E7" s="30" t="s">
        <v>104</v>
      </c>
      <c r="F7" s="23" t="s">
        <v>105</v>
      </c>
      <c r="G7" s="23" t="s">
        <v>106</v>
      </c>
      <c r="H7" s="30" t="s">
        <v>107</v>
      </c>
      <c r="I7" s="23" t="s">
        <v>31</v>
      </c>
      <c r="J7" s="23" t="s">
        <v>98</v>
      </c>
      <c r="K7" s="23" t="s">
        <v>93</v>
      </c>
      <c r="L7" s="23" t="s">
        <v>87</v>
      </c>
      <c r="M7" s="31">
        <v>45644</v>
      </c>
      <c r="N7" s="23" t="s">
        <v>87</v>
      </c>
    </row>
    <row r="8" spans="1:14" ht="48" customHeight="1">
      <c r="A8" s="28" t="str">
        <f t="shared" si="0"/>
        <v>TC_CHATAAK_LOGIN_006</v>
      </c>
      <c r="B8" s="29" t="s">
        <v>78</v>
      </c>
      <c r="C8" s="23" t="s">
        <v>108</v>
      </c>
      <c r="D8" s="23" t="s">
        <v>80</v>
      </c>
      <c r="E8" s="30" t="s">
        <v>109</v>
      </c>
      <c r="F8" s="23">
        <v>987654321</v>
      </c>
      <c r="G8" s="23" t="s">
        <v>110</v>
      </c>
      <c r="H8" s="30" t="s">
        <v>111</v>
      </c>
      <c r="I8" s="23" t="s">
        <v>31</v>
      </c>
      <c r="J8" s="23" t="s">
        <v>85</v>
      </c>
      <c r="K8" s="23" t="s">
        <v>93</v>
      </c>
      <c r="L8" s="23" t="s">
        <v>87</v>
      </c>
      <c r="M8" s="31">
        <v>45644</v>
      </c>
      <c r="N8" s="23" t="s">
        <v>87</v>
      </c>
    </row>
    <row r="9" spans="1:14" ht="48" customHeight="1">
      <c r="A9" s="28" t="str">
        <f t="shared" si="0"/>
        <v>TC_CHATAAK_LOGIN_007</v>
      </c>
      <c r="B9" s="29" t="s">
        <v>78</v>
      </c>
      <c r="C9" s="23" t="s">
        <v>112</v>
      </c>
      <c r="D9" s="23" t="s">
        <v>80</v>
      </c>
      <c r="E9" s="30" t="s">
        <v>113</v>
      </c>
      <c r="F9" s="24" t="s">
        <v>114</v>
      </c>
      <c r="G9" s="23" t="s">
        <v>115</v>
      </c>
      <c r="H9" s="23" t="s">
        <v>116</v>
      </c>
      <c r="I9" s="23" t="s">
        <v>31</v>
      </c>
      <c r="J9" s="23" t="s">
        <v>85</v>
      </c>
      <c r="K9" s="23" t="s">
        <v>93</v>
      </c>
      <c r="L9" s="36" t="s">
        <v>117</v>
      </c>
      <c r="M9" s="31">
        <v>45644</v>
      </c>
      <c r="N9" s="23" t="s">
        <v>87</v>
      </c>
    </row>
    <row r="10" spans="1:14" ht="48" customHeight="1">
      <c r="A10" s="28" t="str">
        <f t="shared" si="0"/>
        <v>TC_CHATAAK_LOGIN_008</v>
      </c>
      <c r="B10" s="29" t="s">
        <v>78</v>
      </c>
      <c r="C10" s="23" t="s">
        <v>118</v>
      </c>
      <c r="D10" s="23" t="s">
        <v>80</v>
      </c>
      <c r="E10" s="23" t="s">
        <v>119</v>
      </c>
      <c r="F10" s="23" t="s">
        <v>90</v>
      </c>
      <c r="G10" s="23" t="s">
        <v>120</v>
      </c>
      <c r="H10" s="23" t="s">
        <v>121</v>
      </c>
      <c r="I10" s="23" t="s">
        <v>41</v>
      </c>
      <c r="J10" s="23" t="s">
        <v>98</v>
      </c>
      <c r="K10" s="23" t="s">
        <v>93</v>
      </c>
      <c r="L10" s="23" t="s">
        <v>87</v>
      </c>
      <c r="M10" s="31">
        <v>45644</v>
      </c>
      <c r="N10" s="23" t="s">
        <v>87</v>
      </c>
    </row>
    <row r="11" spans="1:14" ht="48" customHeight="1">
      <c r="A11" s="28" t="str">
        <f t="shared" si="0"/>
        <v>TC_CHATAAK_LOGIN_009</v>
      </c>
      <c r="B11" s="29" t="s">
        <v>78</v>
      </c>
      <c r="C11" s="23" t="s">
        <v>122</v>
      </c>
      <c r="D11" s="23" t="s">
        <v>80</v>
      </c>
      <c r="E11" s="23" t="s">
        <v>123</v>
      </c>
      <c r="F11" s="23" t="s">
        <v>124</v>
      </c>
      <c r="G11" s="23" t="s">
        <v>125</v>
      </c>
      <c r="H11" s="23" t="s">
        <v>125</v>
      </c>
      <c r="I11" s="23" t="s">
        <v>41</v>
      </c>
      <c r="J11" s="23" t="s">
        <v>98</v>
      </c>
      <c r="K11" s="23" t="s">
        <v>93</v>
      </c>
      <c r="L11" s="36" t="s">
        <v>126</v>
      </c>
      <c r="M11" s="31">
        <v>45644</v>
      </c>
      <c r="N11" s="23" t="s">
        <v>87</v>
      </c>
    </row>
    <row r="12" spans="1:14" ht="48" customHeight="1">
      <c r="A12" s="28" t="str">
        <f t="shared" si="0"/>
        <v>TC_CHATAAK_LOGIN_010</v>
      </c>
      <c r="B12" s="29" t="s">
        <v>78</v>
      </c>
      <c r="C12" s="23" t="s">
        <v>127</v>
      </c>
      <c r="D12" s="23" t="s">
        <v>80</v>
      </c>
      <c r="E12" s="23" t="s">
        <v>128</v>
      </c>
      <c r="F12" s="23" t="s">
        <v>129</v>
      </c>
      <c r="G12" s="23" t="s">
        <v>130</v>
      </c>
      <c r="H12" s="23" t="s">
        <v>131</v>
      </c>
      <c r="I12" s="23" t="s">
        <v>41</v>
      </c>
      <c r="J12" s="23" t="s">
        <v>98</v>
      </c>
      <c r="K12" s="23" t="s">
        <v>93</v>
      </c>
      <c r="L12" s="23" t="s">
        <v>132</v>
      </c>
      <c r="M12" s="31">
        <v>45644</v>
      </c>
      <c r="N12" s="23" t="s">
        <v>87</v>
      </c>
    </row>
    <row r="13" spans="1:14" ht="48" customHeight="1">
      <c r="A13" s="28" t="str">
        <f t="shared" si="0"/>
        <v>TC_CHATAAK_LOGIN_011</v>
      </c>
      <c r="B13" s="29" t="s">
        <v>78</v>
      </c>
      <c r="C13" s="23" t="s">
        <v>133</v>
      </c>
      <c r="D13" s="23" t="s">
        <v>80</v>
      </c>
      <c r="E13" s="30" t="s">
        <v>134</v>
      </c>
      <c r="F13" s="23" t="s">
        <v>90</v>
      </c>
      <c r="G13" s="23" t="s">
        <v>135</v>
      </c>
      <c r="H13" s="23" t="s">
        <v>121</v>
      </c>
      <c r="I13" s="23" t="s">
        <v>41</v>
      </c>
      <c r="J13" s="23" t="s">
        <v>98</v>
      </c>
      <c r="K13" s="23" t="s">
        <v>93</v>
      </c>
      <c r="L13" s="23" t="s">
        <v>87</v>
      </c>
      <c r="M13" s="31">
        <v>45644</v>
      </c>
      <c r="N13" s="23" t="s">
        <v>87</v>
      </c>
    </row>
    <row r="14" spans="1:14" ht="48" customHeight="1">
      <c r="A14" s="28" t="str">
        <f t="shared" si="0"/>
        <v>TC_CHATAAK_LOGIN_012</v>
      </c>
      <c r="B14" s="29" t="s">
        <v>78</v>
      </c>
      <c r="C14" s="23" t="s">
        <v>136</v>
      </c>
      <c r="D14" s="23" t="s">
        <v>80</v>
      </c>
      <c r="E14" s="23" t="s">
        <v>137</v>
      </c>
      <c r="F14" s="23" t="s">
        <v>138</v>
      </c>
      <c r="G14" s="23" t="s">
        <v>139</v>
      </c>
      <c r="H14" s="23" t="s">
        <v>140</v>
      </c>
      <c r="I14" s="23" t="s">
        <v>36</v>
      </c>
      <c r="J14" s="23" t="s">
        <v>141</v>
      </c>
      <c r="K14" s="23" t="s">
        <v>93</v>
      </c>
      <c r="L14" s="23" t="s">
        <v>87</v>
      </c>
      <c r="M14" s="31">
        <v>45644</v>
      </c>
      <c r="N14" s="23" t="s">
        <v>87</v>
      </c>
    </row>
    <row r="15" spans="1:14" ht="48" customHeight="1">
      <c r="A15" s="28" t="str">
        <f t="shared" si="0"/>
        <v>TC_CHATAAK_LOGIN_013</v>
      </c>
      <c r="B15" s="29" t="s">
        <v>78</v>
      </c>
      <c r="C15" s="23" t="s">
        <v>142</v>
      </c>
      <c r="D15" s="23" t="s">
        <v>80</v>
      </c>
      <c r="E15" s="23" t="s">
        <v>143</v>
      </c>
      <c r="F15" s="23" t="s">
        <v>144</v>
      </c>
      <c r="G15" s="23" t="s">
        <v>145</v>
      </c>
      <c r="H15" s="30" t="s">
        <v>146</v>
      </c>
      <c r="I15" s="23" t="s">
        <v>36</v>
      </c>
      <c r="J15" s="23" t="s">
        <v>141</v>
      </c>
      <c r="K15" s="23" t="s">
        <v>93</v>
      </c>
      <c r="L15" s="23" t="s">
        <v>87</v>
      </c>
      <c r="M15" s="31">
        <v>45644</v>
      </c>
      <c r="N15" s="23" t="s">
        <v>87</v>
      </c>
    </row>
    <row r="16" spans="1:14" ht="48" customHeight="1">
      <c r="A16" s="28" t="str">
        <f t="shared" si="0"/>
        <v>TC_CHATAAK_LOGIN_014</v>
      </c>
      <c r="B16" s="29" t="s">
        <v>78</v>
      </c>
      <c r="C16" s="23" t="s">
        <v>147</v>
      </c>
      <c r="D16" s="23" t="s">
        <v>80</v>
      </c>
      <c r="E16" s="23" t="s">
        <v>148</v>
      </c>
      <c r="F16" s="23" t="s">
        <v>90</v>
      </c>
      <c r="G16" s="23" t="s">
        <v>149</v>
      </c>
      <c r="H16" s="23" t="s">
        <v>150</v>
      </c>
      <c r="I16" s="23" t="s">
        <v>36</v>
      </c>
      <c r="J16" s="23" t="s">
        <v>141</v>
      </c>
      <c r="K16" s="23" t="s">
        <v>151</v>
      </c>
      <c r="L16" s="30" t="s">
        <v>152</v>
      </c>
      <c r="M16" s="31">
        <v>45644</v>
      </c>
      <c r="N16" s="23" t="s">
        <v>87</v>
      </c>
    </row>
    <row r="17" spans="1:14" ht="48" customHeight="1">
      <c r="A17" s="28" t="str">
        <f t="shared" si="0"/>
        <v>TC_CHATAAK_LOGIN_015</v>
      </c>
      <c r="B17" s="29" t="s">
        <v>78</v>
      </c>
      <c r="C17" s="23" t="s">
        <v>153</v>
      </c>
      <c r="D17" s="23" t="s">
        <v>80</v>
      </c>
      <c r="E17" s="23" t="s">
        <v>154</v>
      </c>
      <c r="F17" s="23">
        <v>123456789012</v>
      </c>
      <c r="G17" s="23" t="s">
        <v>155</v>
      </c>
      <c r="H17" s="23" t="s">
        <v>156</v>
      </c>
      <c r="I17" s="23" t="s">
        <v>36</v>
      </c>
      <c r="J17" s="23" t="s">
        <v>141</v>
      </c>
      <c r="K17" s="23" t="s">
        <v>93</v>
      </c>
      <c r="L17" s="14" t="s">
        <v>157</v>
      </c>
      <c r="M17" s="31">
        <v>45644</v>
      </c>
      <c r="N17" s="23" t="s">
        <v>87</v>
      </c>
    </row>
    <row r="18" spans="1:14" ht="48" customHeight="1">
      <c r="A18" s="28" t="str">
        <f t="shared" si="0"/>
        <v>TC_CHATAAK_LOGIN_016</v>
      </c>
      <c r="B18" s="29" t="s">
        <v>78</v>
      </c>
      <c r="C18" s="37" t="s">
        <v>158</v>
      </c>
      <c r="D18" s="23" t="s">
        <v>80</v>
      </c>
      <c r="E18" s="23" t="s">
        <v>154</v>
      </c>
      <c r="F18" s="38">
        <v>123456789012</v>
      </c>
      <c r="G18" s="37" t="s">
        <v>159</v>
      </c>
      <c r="H18" s="37" t="s">
        <v>160</v>
      </c>
      <c r="I18" s="23" t="s">
        <v>36</v>
      </c>
      <c r="J18" s="23" t="s">
        <v>141</v>
      </c>
      <c r="K18" s="23" t="s">
        <v>93</v>
      </c>
      <c r="L18" s="23" t="s">
        <v>87</v>
      </c>
      <c r="M18" s="31">
        <v>45644</v>
      </c>
      <c r="N18" s="23" t="s">
        <v>87</v>
      </c>
    </row>
    <row r="19" spans="1:14" ht="48" customHeight="1">
      <c r="A19" s="41" t="str">
        <f t="shared" si="0"/>
        <v>TC_CHATAAK_LOGIN_017</v>
      </c>
      <c r="B19" s="42" t="s">
        <v>78</v>
      </c>
      <c r="C19" s="43" t="s">
        <v>161</v>
      </c>
      <c r="D19" s="44" t="s">
        <v>80</v>
      </c>
      <c r="E19" s="43" t="s">
        <v>162</v>
      </c>
      <c r="F19" s="45"/>
      <c r="G19" s="43" t="s">
        <v>163</v>
      </c>
      <c r="H19" s="43" t="s">
        <v>164</v>
      </c>
      <c r="I19" s="45" t="s">
        <v>61</v>
      </c>
      <c r="J19" s="45" t="s">
        <v>141</v>
      </c>
      <c r="K19" s="44" t="s">
        <v>93</v>
      </c>
      <c r="L19" s="44" t="s">
        <v>87</v>
      </c>
      <c r="M19" s="46">
        <v>45644</v>
      </c>
      <c r="N19" s="44" t="s">
        <v>87</v>
      </c>
    </row>
    <row r="20" spans="1:14" ht="48" customHeight="1">
      <c r="A20" s="28" t="str">
        <f t="shared" si="0"/>
        <v>TC_CHATAAK_LOGIN_018</v>
      </c>
      <c r="B20" s="29" t="s">
        <v>78</v>
      </c>
      <c r="C20" s="37" t="s">
        <v>165</v>
      </c>
      <c r="D20" s="23" t="s">
        <v>80</v>
      </c>
      <c r="E20" s="37" t="s">
        <v>166</v>
      </c>
      <c r="F20" s="40">
        <v>8105914136</v>
      </c>
      <c r="G20" s="37" t="s">
        <v>167</v>
      </c>
      <c r="H20" s="37" t="s">
        <v>168</v>
      </c>
      <c r="I20" s="38" t="s">
        <v>61</v>
      </c>
      <c r="J20" s="38" t="s">
        <v>141</v>
      </c>
      <c r="K20" s="23" t="s">
        <v>93</v>
      </c>
      <c r="L20" s="23" t="s">
        <v>87</v>
      </c>
      <c r="M20" s="31">
        <v>45644</v>
      </c>
      <c r="N20" s="23"/>
    </row>
    <row r="21" spans="1:14" ht="48" customHeight="1">
      <c r="A21" s="26"/>
      <c r="B21" s="25"/>
      <c r="C21" s="18"/>
      <c r="D21" s="35"/>
      <c r="E21" s="18"/>
      <c r="F21" s="26"/>
      <c r="G21" s="18"/>
      <c r="H21" s="18"/>
      <c r="I21" s="25"/>
      <c r="J21" s="25"/>
      <c r="K21" s="34"/>
      <c r="L21" s="32"/>
      <c r="M21" s="33"/>
    </row>
    <row r="22" spans="1:14" ht="48" customHeight="1">
      <c r="A22" s="26"/>
      <c r="B22" s="25"/>
      <c r="C22" s="18"/>
      <c r="D22" s="35"/>
      <c r="E22" s="18"/>
      <c r="F22" s="25"/>
      <c r="G22" s="18"/>
      <c r="H22" s="18"/>
      <c r="I22" s="25"/>
      <c r="J22" s="25"/>
      <c r="K22" s="34"/>
      <c r="L22" s="32"/>
      <c r="M22" s="33"/>
    </row>
    <row r="23" spans="1:14" ht="48" customHeight="1">
      <c r="A23" s="26"/>
      <c r="B23" s="25"/>
      <c r="C23" s="18"/>
      <c r="D23" s="35"/>
      <c r="E23" s="18"/>
      <c r="F23" s="26"/>
      <c r="G23" s="18"/>
      <c r="H23" s="18"/>
      <c r="I23" s="25"/>
      <c r="J23" s="25"/>
      <c r="K23" s="34"/>
      <c r="L23" s="32"/>
      <c r="M23" s="33"/>
    </row>
    <row r="24" spans="1:14" ht="48" customHeight="1">
      <c r="A24" s="26"/>
      <c r="B24" s="25"/>
      <c r="C24" s="18"/>
      <c r="D24" s="35"/>
      <c r="E24" s="18"/>
      <c r="F24" s="26"/>
      <c r="G24" s="18"/>
      <c r="H24" s="18"/>
      <c r="I24" s="25"/>
      <c r="J24" s="25"/>
      <c r="K24" s="34"/>
      <c r="L24" s="32"/>
      <c r="M24" s="33"/>
    </row>
  </sheetData>
  <conditionalFormatting sqref="K3:K24">
    <cfRule type="containsText" dxfId="79" priority="1" operator="containsText" text="NOT TESTED">
      <formula>NOT(ISERROR(SEARCH("NOT TESTED",K3)))</formula>
    </cfRule>
    <cfRule type="containsText" dxfId="78" priority="2" operator="containsText" text="BLOCKED">
      <formula>NOT(ISERROR(SEARCH("BLOCKED",K3)))</formula>
    </cfRule>
    <cfRule type="containsText" dxfId="77" priority="3" operator="containsText" text="FAIL">
      <formula>NOT(ISERROR(SEARCH("FAIL",K3)))</formula>
    </cfRule>
    <cfRule type="containsText" dxfId="76" priority="4" operator="containsText" text="PASS">
      <formula>NOT(ISERROR(SEARCH("PASS",K3)))</formula>
    </cfRule>
  </conditionalFormatting>
  <dataValidations count="3">
    <dataValidation type="list" allowBlank="1" showInputMessage="1" showErrorMessage="1" sqref="K3:K24" xr:uid="{AB1E1ABC-699D-4378-BE15-9342461C0084}">
      <formula1>"PASS, FAIL, Blocked, Not Tested"</formula1>
    </dataValidation>
    <dataValidation type="list" allowBlank="1" showInputMessage="1" showErrorMessage="1" sqref="J3:J24" xr:uid="{D5EBE519-25D0-43AF-A571-9C02313D4ACD}">
      <formula1>"BLOCKER,CRITICAL,MAJOR,MEDIUM,LOW"</formula1>
    </dataValidation>
    <dataValidation type="list" allowBlank="1" showInputMessage="1" showErrorMessage="1" sqref="I1:I1048576" xr:uid="{D721F42A-27D5-4B38-9A06-3BBB74426AD7}">
      <formula1>"P1,P2,P3,P4,P5"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ECBD2-3618-426E-A9BA-C048345BE8A9}">
  <dimension ref="A1:O26"/>
  <sheetViews>
    <sheetView topLeftCell="A2" workbookViewId="0">
      <selection activeCell="A2" sqref="A2"/>
    </sheetView>
  </sheetViews>
  <sheetFormatPr defaultRowHeight="45" customHeight="1"/>
  <cols>
    <col min="1" max="1" width="37.28515625" customWidth="1"/>
    <col min="2" max="2" width="59.7109375" customWidth="1"/>
    <col min="3" max="3" width="36" customWidth="1"/>
    <col min="4" max="4" width="34.7109375" customWidth="1"/>
    <col min="5" max="5" width="59.85546875" customWidth="1"/>
    <col min="6" max="6" width="33.5703125" customWidth="1"/>
    <col min="7" max="7" width="79.7109375" bestFit="1" customWidth="1"/>
    <col min="8" max="8" width="78" customWidth="1"/>
    <col min="9" max="9" width="16.5703125" customWidth="1"/>
    <col min="10" max="10" width="17.42578125" customWidth="1"/>
    <col min="11" max="11" width="20.140625" customWidth="1"/>
    <col min="12" max="12" width="58.7109375" customWidth="1"/>
    <col min="13" max="13" width="11.140625" bestFit="1" customWidth="1"/>
    <col min="14" max="14" width="21.28515625" customWidth="1"/>
    <col min="15" max="15" width="27" customWidth="1"/>
  </cols>
  <sheetData>
    <row r="1" spans="1:15" ht="45" customHeight="1">
      <c r="A1" s="39" t="s">
        <v>66</v>
      </c>
      <c r="B1" s="39" t="s">
        <v>67</v>
      </c>
      <c r="C1" s="39" t="s">
        <v>68</v>
      </c>
      <c r="D1" s="39" t="s">
        <v>69</v>
      </c>
      <c r="E1" s="39" t="s">
        <v>70</v>
      </c>
      <c r="F1" s="39" t="s">
        <v>71</v>
      </c>
      <c r="G1" s="39" t="s">
        <v>72</v>
      </c>
      <c r="H1" s="39" t="s">
        <v>73</v>
      </c>
      <c r="I1" s="39" t="s">
        <v>24</v>
      </c>
      <c r="J1" s="39" t="s">
        <v>74</v>
      </c>
      <c r="K1" s="39" t="s">
        <v>75</v>
      </c>
      <c r="L1" s="39" t="s">
        <v>76</v>
      </c>
      <c r="M1" s="39" t="s">
        <v>26</v>
      </c>
      <c r="N1" s="39" t="s">
        <v>77</v>
      </c>
      <c r="O1" s="39" t="s">
        <v>169</v>
      </c>
    </row>
    <row r="2" spans="1:15" ht="45" customHeight="1">
      <c r="A2" s="75" t="str">
        <f>HYPERLINK("#'Test Scenarios'!A1", "&lt;&lt;TEST SCENARIOS")</f>
        <v>&lt;&lt;TEST SCENARIOS</v>
      </c>
      <c r="B2" s="27"/>
      <c r="C2" s="22"/>
      <c r="D2" s="22"/>
      <c r="E2" s="22"/>
      <c r="F2" s="22"/>
      <c r="G2" s="22"/>
      <c r="H2" s="22"/>
      <c r="I2" s="22"/>
      <c r="J2" s="22"/>
      <c r="K2" s="22"/>
      <c r="L2" s="22"/>
      <c r="M2" s="28"/>
      <c r="N2" s="23"/>
      <c r="O2" s="19"/>
    </row>
    <row r="3" spans="1:15" ht="45" customHeight="1">
      <c r="A3" s="28" t="str">
        <f>"TC_CHATAAK_OTP_PAGE_" &amp; TEXT(ROW(A1), "000")</f>
        <v>TC_CHATAAK_OTP_PAGE_001</v>
      </c>
      <c r="B3" s="29" t="s">
        <v>170</v>
      </c>
      <c r="C3" s="23" t="s">
        <v>171</v>
      </c>
      <c r="D3" s="23" t="s">
        <v>172</v>
      </c>
      <c r="E3" s="30" t="s">
        <v>173</v>
      </c>
      <c r="F3" s="23">
        <v>1234</v>
      </c>
      <c r="G3" s="23" t="s">
        <v>174</v>
      </c>
      <c r="H3" s="19" t="s">
        <v>175</v>
      </c>
      <c r="I3" s="19" t="s">
        <v>31</v>
      </c>
      <c r="J3" s="19" t="s">
        <v>85</v>
      </c>
      <c r="K3" s="23" t="s">
        <v>93</v>
      </c>
      <c r="L3" s="23" t="s">
        <v>87</v>
      </c>
      <c r="M3" s="31">
        <v>45644</v>
      </c>
      <c r="N3" s="23" t="s">
        <v>87</v>
      </c>
      <c r="O3" s="19"/>
    </row>
    <row r="4" spans="1:15" ht="65.25" customHeight="1">
      <c r="A4" s="28" t="str">
        <f t="shared" ref="A4:A17" si="0">"TC_CHATAAK_OTP_PAGE_" &amp; TEXT(ROW(A2), "000")</f>
        <v>TC_CHATAAK_OTP_PAGE_002</v>
      </c>
      <c r="B4" s="29" t="s">
        <v>170</v>
      </c>
      <c r="C4" s="23" t="s">
        <v>176</v>
      </c>
      <c r="D4" s="23" t="s">
        <v>177</v>
      </c>
      <c r="E4" s="30" t="s">
        <v>178</v>
      </c>
      <c r="F4" s="23" t="s">
        <v>179</v>
      </c>
      <c r="G4" s="23" t="s">
        <v>180</v>
      </c>
      <c r="H4" s="19" t="s">
        <v>181</v>
      </c>
      <c r="I4" s="19" t="s">
        <v>41</v>
      </c>
      <c r="J4" s="19" t="s">
        <v>182</v>
      </c>
      <c r="K4" s="23" t="s">
        <v>93</v>
      </c>
      <c r="L4" s="23" t="s">
        <v>87</v>
      </c>
      <c r="M4" s="31">
        <v>45644</v>
      </c>
      <c r="N4" s="23" t="s">
        <v>87</v>
      </c>
      <c r="O4" s="19"/>
    </row>
    <row r="5" spans="1:15" ht="45" customHeight="1">
      <c r="A5" s="28" t="str">
        <f t="shared" si="0"/>
        <v>TC_CHATAAK_OTP_PAGE_003</v>
      </c>
      <c r="B5" s="29" t="s">
        <v>170</v>
      </c>
      <c r="C5" s="23" t="s">
        <v>183</v>
      </c>
      <c r="D5" s="23" t="s">
        <v>177</v>
      </c>
      <c r="E5" s="30" t="s">
        <v>184</v>
      </c>
      <c r="F5" s="30" t="s">
        <v>185</v>
      </c>
      <c r="G5" s="23" t="s">
        <v>186</v>
      </c>
      <c r="H5" s="20" t="s">
        <v>187</v>
      </c>
      <c r="I5" s="19" t="s">
        <v>36</v>
      </c>
      <c r="J5" s="19" t="s">
        <v>188</v>
      </c>
      <c r="K5" s="23" t="s">
        <v>93</v>
      </c>
      <c r="L5" s="23" t="s">
        <v>87</v>
      </c>
      <c r="M5" s="31">
        <v>45644</v>
      </c>
      <c r="N5" s="23" t="s">
        <v>87</v>
      </c>
      <c r="O5" s="19"/>
    </row>
    <row r="6" spans="1:15" ht="45" customHeight="1">
      <c r="A6" s="28" t="str">
        <f t="shared" si="0"/>
        <v>TC_CHATAAK_OTP_PAGE_004</v>
      </c>
      <c r="B6" s="29" t="s">
        <v>170</v>
      </c>
      <c r="C6" s="23" t="s">
        <v>189</v>
      </c>
      <c r="D6" s="23" t="s">
        <v>172</v>
      </c>
      <c r="E6" s="30" t="s">
        <v>190</v>
      </c>
      <c r="F6" s="23">
        <v>5678</v>
      </c>
      <c r="G6" s="23" t="s">
        <v>191</v>
      </c>
      <c r="H6" s="19" t="s">
        <v>192</v>
      </c>
      <c r="I6" s="19" t="s">
        <v>41</v>
      </c>
      <c r="J6" s="19" t="s">
        <v>98</v>
      </c>
      <c r="K6" s="23" t="s">
        <v>93</v>
      </c>
      <c r="L6" s="23" t="s">
        <v>87</v>
      </c>
      <c r="M6" s="31">
        <v>45644</v>
      </c>
      <c r="N6" s="23" t="s">
        <v>87</v>
      </c>
      <c r="O6" s="53"/>
    </row>
    <row r="7" spans="1:15" ht="45" customHeight="1">
      <c r="A7" s="28" t="str">
        <f t="shared" si="0"/>
        <v>TC_CHATAAK_OTP_PAGE_005</v>
      </c>
      <c r="B7" s="29" t="s">
        <v>170</v>
      </c>
      <c r="C7" s="23" t="s">
        <v>193</v>
      </c>
      <c r="D7" s="23" t="s">
        <v>194</v>
      </c>
      <c r="E7" s="30" t="s">
        <v>195</v>
      </c>
      <c r="F7" s="23" t="s">
        <v>196</v>
      </c>
      <c r="G7" s="23" t="s">
        <v>197</v>
      </c>
      <c r="H7" s="19" t="s">
        <v>198</v>
      </c>
      <c r="I7" s="19" t="s">
        <v>41</v>
      </c>
      <c r="J7" s="19" t="s">
        <v>188</v>
      </c>
      <c r="K7" s="23" t="s">
        <v>151</v>
      </c>
      <c r="L7" s="36" t="s">
        <v>199</v>
      </c>
      <c r="M7" s="31">
        <v>45644</v>
      </c>
      <c r="N7" s="23" t="s">
        <v>87</v>
      </c>
      <c r="O7" s="53" t="s">
        <v>200</v>
      </c>
    </row>
    <row r="8" spans="1:15" ht="45" customHeight="1">
      <c r="A8" s="28" t="str">
        <f t="shared" si="0"/>
        <v>TC_CHATAAK_OTP_PAGE_006</v>
      </c>
      <c r="B8" s="29" t="s">
        <v>170</v>
      </c>
      <c r="C8" s="23" t="s">
        <v>201</v>
      </c>
      <c r="D8" s="23" t="s">
        <v>202</v>
      </c>
      <c r="E8" s="30" t="s">
        <v>203</v>
      </c>
      <c r="F8" s="24" t="s">
        <v>204</v>
      </c>
      <c r="G8" s="23" t="s">
        <v>205</v>
      </c>
      <c r="H8" s="21" t="s">
        <v>206</v>
      </c>
      <c r="I8" s="19" t="s">
        <v>41</v>
      </c>
      <c r="J8" s="19" t="s">
        <v>98</v>
      </c>
      <c r="K8" s="23" t="s">
        <v>207</v>
      </c>
      <c r="L8" s="23" t="s">
        <v>208</v>
      </c>
      <c r="M8" s="31">
        <v>45644</v>
      </c>
      <c r="N8" s="23" t="s">
        <v>87</v>
      </c>
      <c r="O8" s="19"/>
    </row>
    <row r="9" spans="1:15" ht="45" customHeight="1">
      <c r="A9" s="28" t="str">
        <f t="shared" si="0"/>
        <v>TC_CHATAAK_OTP_PAGE_007</v>
      </c>
      <c r="B9" s="29" t="s">
        <v>170</v>
      </c>
      <c r="C9" s="23" t="s">
        <v>209</v>
      </c>
      <c r="D9" s="23" t="s">
        <v>177</v>
      </c>
      <c r="E9" s="30" t="s">
        <v>210</v>
      </c>
      <c r="F9" s="30" t="s">
        <v>211</v>
      </c>
      <c r="G9" s="23" t="s">
        <v>212</v>
      </c>
      <c r="H9" s="20" t="s">
        <v>213</v>
      </c>
      <c r="I9" s="19" t="s">
        <v>36</v>
      </c>
      <c r="J9" s="19" t="s">
        <v>141</v>
      </c>
      <c r="K9" s="23" t="s">
        <v>93</v>
      </c>
      <c r="L9" s="23" t="s">
        <v>214</v>
      </c>
      <c r="M9" s="31">
        <v>45644</v>
      </c>
      <c r="N9" s="23" t="s">
        <v>87</v>
      </c>
      <c r="O9" s="19"/>
    </row>
    <row r="10" spans="1:15" ht="45" customHeight="1">
      <c r="A10" s="28" t="str">
        <f t="shared" si="0"/>
        <v>TC_CHATAAK_OTP_PAGE_008</v>
      </c>
      <c r="B10" s="29" t="s">
        <v>170</v>
      </c>
      <c r="C10" s="23" t="s">
        <v>215</v>
      </c>
      <c r="D10" s="23" t="s">
        <v>177</v>
      </c>
      <c r="E10" s="23" t="s">
        <v>216</v>
      </c>
      <c r="F10" s="24" t="s">
        <v>204</v>
      </c>
      <c r="G10" s="23" t="s">
        <v>217</v>
      </c>
      <c r="H10" s="21" t="s">
        <v>218</v>
      </c>
      <c r="I10" s="19" t="s">
        <v>36</v>
      </c>
      <c r="J10" s="19" t="s">
        <v>141</v>
      </c>
      <c r="K10" s="23" t="s">
        <v>93</v>
      </c>
      <c r="L10" s="23"/>
      <c r="M10" s="31">
        <v>45644</v>
      </c>
      <c r="N10" s="23" t="s">
        <v>87</v>
      </c>
      <c r="O10" s="53" t="s">
        <v>200</v>
      </c>
    </row>
    <row r="11" spans="1:15" ht="45" customHeight="1">
      <c r="A11" s="28" t="str">
        <f t="shared" si="0"/>
        <v>TC_CHATAAK_OTP_PAGE_009</v>
      </c>
      <c r="B11" s="29" t="s">
        <v>170</v>
      </c>
      <c r="C11" s="23" t="s">
        <v>219</v>
      </c>
      <c r="D11" s="23" t="s">
        <v>220</v>
      </c>
      <c r="E11" s="30" t="s">
        <v>221</v>
      </c>
      <c r="F11" s="23" t="s">
        <v>222</v>
      </c>
      <c r="G11" s="23" t="s">
        <v>223</v>
      </c>
      <c r="H11" s="19" t="s">
        <v>224</v>
      </c>
      <c r="I11" s="19" t="s">
        <v>41</v>
      </c>
      <c r="J11" s="19" t="s">
        <v>85</v>
      </c>
      <c r="K11" s="23" t="s">
        <v>151</v>
      </c>
      <c r="L11" s="23" t="s">
        <v>225</v>
      </c>
      <c r="M11" s="31">
        <v>45644</v>
      </c>
      <c r="N11" s="23" t="s">
        <v>87</v>
      </c>
      <c r="O11" s="53" t="s">
        <v>200</v>
      </c>
    </row>
    <row r="12" spans="1:15" ht="45" customHeight="1">
      <c r="A12" s="28" t="str">
        <f t="shared" si="0"/>
        <v>TC_CHATAAK_OTP_PAGE_010</v>
      </c>
      <c r="B12" s="29" t="s">
        <v>170</v>
      </c>
      <c r="C12" s="23" t="s">
        <v>226</v>
      </c>
      <c r="D12" s="23" t="s">
        <v>177</v>
      </c>
      <c r="E12" s="23" t="s">
        <v>227</v>
      </c>
      <c r="F12" s="24" t="s">
        <v>204</v>
      </c>
      <c r="G12" s="23" t="s">
        <v>228</v>
      </c>
      <c r="H12" s="54" t="s">
        <v>229</v>
      </c>
      <c r="I12" s="19" t="s">
        <v>36</v>
      </c>
      <c r="J12" s="19" t="s">
        <v>230</v>
      </c>
      <c r="K12" s="23" t="s">
        <v>93</v>
      </c>
      <c r="L12" s="23" t="s">
        <v>87</v>
      </c>
      <c r="M12" s="31">
        <v>45644</v>
      </c>
      <c r="N12" s="23" t="s">
        <v>87</v>
      </c>
      <c r="O12" s="19"/>
    </row>
    <row r="13" spans="1:15" ht="45" customHeight="1">
      <c r="A13" s="28" t="str">
        <f t="shared" si="0"/>
        <v>TC_CHATAAK_OTP_PAGE_011</v>
      </c>
      <c r="B13" s="29" t="s">
        <v>170</v>
      </c>
      <c r="C13" s="23" t="s">
        <v>231</v>
      </c>
      <c r="D13" s="23" t="s">
        <v>232</v>
      </c>
      <c r="E13" s="30" t="s">
        <v>233</v>
      </c>
      <c r="F13" s="24" t="s">
        <v>204</v>
      </c>
      <c r="G13" s="23" t="s">
        <v>234</v>
      </c>
      <c r="H13" s="21" t="s">
        <v>235</v>
      </c>
      <c r="I13" s="19" t="s">
        <v>61</v>
      </c>
      <c r="J13" s="19" t="s">
        <v>141</v>
      </c>
      <c r="K13" s="23" t="s">
        <v>151</v>
      </c>
      <c r="L13" s="23" t="s">
        <v>199</v>
      </c>
      <c r="M13" s="31">
        <v>45644</v>
      </c>
      <c r="N13" s="23" t="s">
        <v>87</v>
      </c>
      <c r="O13" s="53" t="s">
        <v>200</v>
      </c>
    </row>
    <row r="14" spans="1:15" ht="45" customHeight="1">
      <c r="A14" s="28" t="str">
        <f t="shared" si="0"/>
        <v>TC_CHATAAK_OTP_PAGE_012</v>
      </c>
      <c r="B14" s="29" t="s">
        <v>170</v>
      </c>
      <c r="C14" s="23" t="s">
        <v>236</v>
      </c>
      <c r="D14" s="23" t="s">
        <v>177</v>
      </c>
      <c r="E14" s="30" t="s">
        <v>237</v>
      </c>
      <c r="F14" s="23">
        <v>5678</v>
      </c>
      <c r="G14" s="23" t="s">
        <v>238</v>
      </c>
      <c r="H14" s="19" t="s">
        <v>239</v>
      </c>
      <c r="I14" s="19" t="s">
        <v>36</v>
      </c>
      <c r="J14" s="19" t="s">
        <v>141</v>
      </c>
      <c r="K14" s="23" t="s">
        <v>93</v>
      </c>
      <c r="L14" s="23" t="s">
        <v>87</v>
      </c>
      <c r="M14" s="31">
        <v>45644</v>
      </c>
      <c r="N14" s="23" t="s">
        <v>87</v>
      </c>
      <c r="O14" s="19"/>
    </row>
    <row r="15" spans="1:15" ht="45" customHeight="1">
      <c r="A15" s="28" t="str">
        <f t="shared" si="0"/>
        <v>TC_CHATAAK_OTP_PAGE_013</v>
      </c>
      <c r="B15" s="29" t="s">
        <v>170</v>
      </c>
      <c r="C15" s="23" t="s">
        <v>240</v>
      </c>
      <c r="D15" s="23" t="s">
        <v>177</v>
      </c>
      <c r="E15" s="30" t="s">
        <v>241</v>
      </c>
      <c r="F15" s="24" t="s">
        <v>204</v>
      </c>
      <c r="G15" s="23" t="s">
        <v>242</v>
      </c>
      <c r="H15" s="23" t="s">
        <v>242</v>
      </c>
      <c r="I15" s="19" t="s">
        <v>243</v>
      </c>
      <c r="J15" s="19" t="s">
        <v>188</v>
      </c>
      <c r="K15" s="23" t="s">
        <v>93</v>
      </c>
      <c r="L15" s="23" t="s">
        <v>87</v>
      </c>
      <c r="M15" s="31">
        <v>45644</v>
      </c>
      <c r="N15" s="23" t="s">
        <v>87</v>
      </c>
      <c r="O15" s="19"/>
    </row>
    <row r="16" spans="1:15" ht="45" customHeight="1">
      <c r="A16" s="28" t="str">
        <f t="shared" si="0"/>
        <v>TC_CHATAAK_OTP_PAGE_014</v>
      </c>
      <c r="B16" s="29" t="s">
        <v>170</v>
      </c>
      <c r="C16" s="23" t="s">
        <v>244</v>
      </c>
      <c r="D16" s="23" t="s">
        <v>177</v>
      </c>
      <c r="E16" s="23" t="s">
        <v>245</v>
      </c>
      <c r="F16" s="24" t="s">
        <v>204</v>
      </c>
      <c r="G16" s="23" t="s">
        <v>246</v>
      </c>
      <c r="H16" s="21" t="s">
        <v>247</v>
      </c>
      <c r="I16" s="19" t="s">
        <v>61</v>
      </c>
      <c r="J16" s="19" t="s">
        <v>230</v>
      </c>
      <c r="K16" s="23" t="s">
        <v>151</v>
      </c>
      <c r="L16" s="23" t="s">
        <v>208</v>
      </c>
      <c r="M16" s="31">
        <v>45644</v>
      </c>
      <c r="N16" s="23" t="s">
        <v>87</v>
      </c>
      <c r="O16" s="53" t="s">
        <v>200</v>
      </c>
    </row>
    <row r="17" spans="1:15" ht="45" customHeight="1">
      <c r="A17" s="28" t="str">
        <f t="shared" si="0"/>
        <v>TC_CHATAAK_OTP_PAGE_015</v>
      </c>
      <c r="B17" s="29" t="s">
        <v>170</v>
      </c>
      <c r="C17" s="23" t="s">
        <v>248</v>
      </c>
      <c r="D17" s="23" t="s">
        <v>249</v>
      </c>
      <c r="E17" s="30" t="s">
        <v>250</v>
      </c>
      <c r="F17" s="24" t="s">
        <v>204</v>
      </c>
      <c r="G17" s="23" t="s">
        <v>251</v>
      </c>
      <c r="H17" s="21" t="s">
        <v>252</v>
      </c>
      <c r="I17" s="19" t="s">
        <v>36</v>
      </c>
      <c r="J17" s="19" t="s">
        <v>141</v>
      </c>
      <c r="K17" s="23" t="s">
        <v>93</v>
      </c>
      <c r="L17" s="23" t="s">
        <v>87</v>
      </c>
      <c r="M17" s="31">
        <v>45644</v>
      </c>
      <c r="N17" s="23" t="s">
        <v>87</v>
      </c>
      <c r="O17" s="19"/>
    </row>
    <row r="18" spans="1:15" ht="45" customHeight="1">
      <c r="A18" s="32"/>
      <c r="B18" s="47"/>
      <c r="C18" s="13"/>
      <c r="D18" s="13"/>
      <c r="E18" s="13"/>
      <c r="F18" s="13"/>
      <c r="G18" s="13"/>
      <c r="K18" s="13"/>
      <c r="L18" s="13"/>
      <c r="M18" s="48"/>
      <c r="N18" s="13"/>
    </row>
    <row r="19" spans="1:15" ht="45" customHeight="1">
      <c r="A19" s="32"/>
      <c r="B19" s="47"/>
      <c r="C19" s="13"/>
      <c r="D19" s="13"/>
      <c r="E19" s="13"/>
      <c r="F19" s="13"/>
      <c r="G19" s="13"/>
      <c r="H19" s="49"/>
      <c r="I19" s="49"/>
      <c r="J19" s="49"/>
      <c r="K19" s="13"/>
      <c r="L19" s="13"/>
      <c r="M19" s="48"/>
      <c r="N19" s="13"/>
    </row>
    <row r="20" spans="1:15" ht="45" customHeight="1">
      <c r="A20" s="13"/>
      <c r="B20" s="13"/>
      <c r="C20" s="13"/>
      <c r="D20" s="13"/>
      <c r="E20" s="50"/>
      <c r="F20" s="13"/>
      <c r="G20" s="13"/>
      <c r="H20" s="13"/>
      <c r="I20" s="13"/>
      <c r="J20" s="13"/>
      <c r="K20" s="13"/>
      <c r="L20" s="13"/>
      <c r="M20" s="13"/>
      <c r="N20" s="13"/>
    </row>
    <row r="21" spans="1:15" ht="45" customHeight="1">
      <c r="A21" s="13"/>
      <c r="B21" s="13"/>
      <c r="C21" s="13"/>
      <c r="D21" s="13"/>
      <c r="E21" s="13"/>
      <c r="F21" s="13"/>
      <c r="G21" s="13"/>
      <c r="H21" s="13"/>
      <c r="I21" s="13"/>
      <c r="J21" s="13"/>
      <c r="K21" s="13"/>
      <c r="L21" s="13"/>
      <c r="M21" s="13"/>
      <c r="N21" s="13"/>
    </row>
    <row r="22" spans="1:15" ht="45" customHeight="1">
      <c r="A22" s="13"/>
      <c r="B22" s="13"/>
      <c r="C22" s="13"/>
      <c r="D22" s="13"/>
      <c r="E22" s="50"/>
      <c r="F22" s="13"/>
      <c r="G22" s="13"/>
      <c r="H22" s="13"/>
      <c r="I22" s="13"/>
      <c r="J22" s="13"/>
      <c r="K22" s="13"/>
      <c r="L22" s="13"/>
      <c r="M22" s="13"/>
      <c r="N22" s="13"/>
    </row>
    <row r="23" spans="1:15" ht="45" customHeight="1">
      <c r="A23" s="13"/>
      <c r="B23" s="13"/>
      <c r="C23" s="13"/>
      <c r="D23" s="13"/>
      <c r="E23" s="13"/>
      <c r="F23" s="13"/>
      <c r="G23" s="13"/>
      <c r="H23" s="13"/>
      <c r="I23" s="13"/>
      <c r="J23" s="13"/>
      <c r="K23" s="13"/>
      <c r="L23" s="13"/>
      <c r="M23" s="13"/>
      <c r="N23" s="13"/>
    </row>
    <row r="24" spans="1:15" ht="45" customHeight="1">
      <c r="A24" s="13"/>
      <c r="B24" s="13"/>
      <c r="C24" s="13"/>
      <c r="D24" s="13"/>
      <c r="E24" s="13"/>
      <c r="F24" s="13"/>
      <c r="G24" s="13"/>
      <c r="H24" s="13"/>
      <c r="I24" s="13"/>
      <c r="J24" s="13"/>
      <c r="K24" s="13"/>
      <c r="L24" s="13"/>
      <c r="M24" s="13"/>
      <c r="N24" s="13"/>
    </row>
    <row r="25" spans="1:15" ht="45" customHeight="1">
      <c r="A25" s="13"/>
      <c r="B25" s="13"/>
      <c r="C25" s="13"/>
      <c r="D25" s="13"/>
      <c r="E25" s="13"/>
      <c r="F25" s="13"/>
      <c r="G25" s="13"/>
      <c r="H25" s="13"/>
      <c r="I25" s="13"/>
      <c r="J25" s="13"/>
      <c r="K25" s="13"/>
      <c r="L25" s="13"/>
      <c r="M25" s="13"/>
      <c r="N25" s="13"/>
    </row>
    <row r="26" spans="1:15" ht="45" customHeight="1">
      <c r="A26" s="13"/>
      <c r="B26" s="13"/>
      <c r="C26" s="13"/>
      <c r="D26" s="13"/>
      <c r="E26" s="50"/>
      <c r="F26" s="13"/>
      <c r="G26" s="13"/>
      <c r="H26" s="13"/>
      <c r="I26" s="13"/>
      <c r="J26" s="13"/>
      <c r="K26" s="13"/>
      <c r="L26" s="13"/>
      <c r="M26" s="13"/>
      <c r="N26" s="13"/>
    </row>
  </sheetData>
  <conditionalFormatting sqref="K3:K19">
    <cfRule type="containsText" dxfId="75" priority="1" operator="containsText" text="NOT TESTED">
      <formula>NOT(ISERROR(SEARCH("NOT TESTED",K3)))</formula>
    </cfRule>
    <cfRule type="containsText" dxfId="74" priority="2" operator="containsText" text="BLOCKED">
      <formula>NOT(ISERROR(SEARCH("BLOCKED",K3)))</formula>
    </cfRule>
    <cfRule type="containsText" dxfId="73" priority="3" operator="containsText" text="FAIL">
      <formula>NOT(ISERROR(SEARCH("FAIL",K3)))</formula>
    </cfRule>
    <cfRule type="containsText" dxfId="72" priority="4" operator="containsText" text="PASS">
      <formula>NOT(ISERROR(SEARCH("PASS",K3)))</formula>
    </cfRule>
  </conditionalFormatting>
  <dataValidations count="3">
    <dataValidation type="list" allowBlank="1" showInputMessage="1" showErrorMessage="1" sqref="I1:I19" xr:uid="{93564946-BEF2-4D3D-935F-BDF8D972198F}">
      <formula1>"P1,P2,P3,P4,P5"</formula1>
    </dataValidation>
    <dataValidation type="list" allowBlank="1" showInputMessage="1" showErrorMessage="1" sqref="J3:J19" xr:uid="{1B6257E5-DC92-40A6-ABC6-8B267957317A}">
      <formula1>"BLOCKER,CRITICAL,MAJOR,MEDIUM,LOW"</formula1>
    </dataValidation>
    <dataValidation type="list" allowBlank="1" showInputMessage="1" showErrorMessage="1" sqref="K3:K19" xr:uid="{AEC38545-D1A0-49EE-8FD1-BC4528B83E51}">
      <formula1>"PASS, FAIL, Blocked, Not Tested"</formula1>
    </dataValidation>
  </dataValidations>
  <hyperlinks>
    <hyperlink ref="O7" r:id="rId1" xr:uid="{26F159AA-09FD-40F1-8B40-9FA3F42B3EDB}"/>
    <hyperlink ref="O10" r:id="rId2" xr:uid="{03BA0EA3-AE23-450B-90F0-4FEC99CFD16D}"/>
    <hyperlink ref="O11" r:id="rId3" xr:uid="{25E6E4C9-0A52-4D27-A719-C6CC74B2CF8E}"/>
    <hyperlink ref="O13" r:id="rId4" xr:uid="{19760896-7266-4333-B77D-08313E2F1159}"/>
    <hyperlink ref="O16" r:id="rId5" xr:uid="{A26F83DE-6BFA-4C39-B8EE-04507E6B647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4A42C-D792-44A3-9DF0-A1D151D34080}">
  <dimension ref="A1:O21"/>
  <sheetViews>
    <sheetView workbookViewId="0">
      <pane ySplit="1" topLeftCell="A2" activePane="bottomLeft" state="frozen"/>
      <selection pane="bottomLeft" activeCell="A2" sqref="A2"/>
    </sheetView>
  </sheetViews>
  <sheetFormatPr defaultColWidth="29" defaultRowHeight="80.25" customHeight="1"/>
  <cols>
    <col min="1" max="1" width="53.140625" customWidth="1"/>
    <col min="2" max="2" width="51" customWidth="1"/>
    <col min="3" max="3" width="50.5703125" customWidth="1"/>
    <col min="4" max="4" width="40.28515625" customWidth="1"/>
    <col min="5" max="5" width="63.85546875" customWidth="1"/>
    <col min="7" max="7" width="78.140625" customWidth="1"/>
    <col min="8" max="8" width="72.7109375" customWidth="1"/>
    <col min="12" max="12" width="46.140625" customWidth="1"/>
  </cols>
  <sheetData>
    <row r="1" spans="1:15" ht="26.25" customHeight="1">
      <c r="A1" s="39" t="s">
        <v>66</v>
      </c>
      <c r="B1" s="39" t="s">
        <v>67</v>
      </c>
      <c r="C1" s="39" t="s">
        <v>68</v>
      </c>
      <c r="D1" s="39" t="s">
        <v>69</v>
      </c>
      <c r="E1" s="39" t="s">
        <v>70</v>
      </c>
      <c r="F1" s="39" t="s">
        <v>71</v>
      </c>
      <c r="G1" s="39" t="s">
        <v>72</v>
      </c>
      <c r="H1" s="39" t="s">
        <v>73</v>
      </c>
      <c r="I1" s="39" t="s">
        <v>24</v>
      </c>
      <c r="J1" s="39" t="s">
        <v>74</v>
      </c>
      <c r="K1" s="39" t="s">
        <v>75</v>
      </c>
      <c r="L1" s="39" t="s">
        <v>76</v>
      </c>
      <c r="M1" s="39" t="s">
        <v>26</v>
      </c>
      <c r="N1" s="39" t="s">
        <v>77</v>
      </c>
      <c r="O1" s="39" t="s">
        <v>169</v>
      </c>
    </row>
    <row r="2" spans="1:15" ht="80.25" customHeight="1">
      <c r="A2" s="75" t="str">
        <f>HYPERLINK("#'Test Scenarios'!A1", "&lt;&lt;TEST SCENARIOS")</f>
        <v>&lt;&lt;TEST SCENARIOS</v>
      </c>
      <c r="B2" s="27"/>
      <c r="C2" s="22"/>
      <c r="D2" s="22"/>
      <c r="E2" s="22"/>
      <c r="F2" s="22"/>
      <c r="G2" s="22"/>
      <c r="H2" s="22"/>
      <c r="I2" s="22"/>
      <c r="J2" s="22"/>
      <c r="K2" s="22"/>
      <c r="L2" s="22"/>
      <c r="M2" s="28"/>
      <c r="N2" s="23"/>
      <c r="O2" s="19"/>
    </row>
    <row r="3" spans="1:15" ht="80.25" customHeight="1">
      <c r="A3" s="28" t="str">
        <f>"TC_CHATAAK_PROFILE_PAGE_" &amp; TEXT(ROW(A1), "000")</f>
        <v>TC_CHATAAK_PROFILE_PAGE_001</v>
      </c>
      <c r="B3" s="29" t="s">
        <v>253</v>
      </c>
      <c r="C3" s="19" t="s">
        <v>254</v>
      </c>
      <c r="D3" s="19" t="s">
        <v>255</v>
      </c>
      <c r="E3" s="20" t="s">
        <v>256</v>
      </c>
      <c r="F3" s="19" t="s">
        <v>87</v>
      </c>
      <c r="G3" s="19" t="s">
        <v>257</v>
      </c>
      <c r="H3" s="19" t="s">
        <v>258</v>
      </c>
      <c r="I3" s="19" t="s">
        <v>36</v>
      </c>
      <c r="J3" s="19" t="s">
        <v>141</v>
      </c>
      <c r="K3" s="23" t="s">
        <v>93</v>
      </c>
      <c r="L3" s="23" t="s">
        <v>87</v>
      </c>
      <c r="M3" s="31">
        <v>45644</v>
      </c>
      <c r="N3" s="23" t="s">
        <v>87</v>
      </c>
      <c r="O3" s="19"/>
    </row>
    <row r="4" spans="1:15" ht="80.25" customHeight="1">
      <c r="A4" s="28" t="str">
        <f t="shared" ref="A4:A21" si="0">"TC_CHATAAK_PROFILE_PAGE_" &amp; TEXT(ROW(A2), "000")</f>
        <v>TC_CHATAAK_PROFILE_PAGE_002</v>
      </c>
      <c r="B4" s="29" t="s">
        <v>253</v>
      </c>
      <c r="C4" s="19" t="s">
        <v>259</v>
      </c>
      <c r="D4" s="19" t="s">
        <v>260</v>
      </c>
      <c r="E4" s="20" t="s">
        <v>261</v>
      </c>
      <c r="F4" s="19" t="s">
        <v>262</v>
      </c>
      <c r="G4" s="19" t="s">
        <v>263</v>
      </c>
      <c r="H4" s="19" t="s">
        <v>264</v>
      </c>
      <c r="I4" s="19" t="s">
        <v>36</v>
      </c>
      <c r="J4" s="19" t="s">
        <v>141</v>
      </c>
      <c r="K4" s="23" t="s">
        <v>93</v>
      </c>
      <c r="L4" s="23" t="s">
        <v>87</v>
      </c>
      <c r="M4" s="31">
        <v>45644</v>
      </c>
      <c r="N4" s="23" t="s">
        <v>87</v>
      </c>
      <c r="O4" s="19"/>
    </row>
    <row r="5" spans="1:15" ht="80.25" customHeight="1">
      <c r="A5" s="28" t="str">
        <f t="shared" si="0"/>
        <v>TC_CHATAAK_PROFILE_PAGE_003</v>
      </c>
      <c r="B5" s="29" t="s">
        <v>253</v>
      </c>
      <c r="C5" s="19" t="s">
        <v>265</v>
      </c>
      <c r="D5" s="19" t="s">
        <v>266</v>
      </c>
      <c r="E5" s="20" t="s">
        <v>267</v>
      </c>
      <c r="F5" s="19" t="s">
        <v>268</v>
      </c>
      <c r="G5" s="19" t="s">
        <v>269</v>
      </c>
      <c r="H5" s="20" t="s">
        <v>270</v>
      </c>
      <c r="I5" s="19" t="s">
        <v>36</v>
      </c>
      <c r="J5" s="19" t="s">
        <v>141</v>
      </c>
      <c r="K5" s="23" t="s">
        <v>93</v>
      </c>
      <c r="L5" s="23" t="s">
        <v>87</v>
      </c>
      <c r="M5" s="31">
        <v>45644</v>
      </c>
      <c r="N5" s="23" t="s">
        <v>87</v>
      </c>
      <c r="O5" s="19"/>
    </row>
    <row r="6" spans="1:15" ht="80.25" customHeight="1">
      <c r="A6" s="28" t="str">
        <f t="shared" si="0"/>
        <v>TC_CHATAAK_PROFILE_PAGE_004</v>
      </c>
      <c r="B6" s="29" t="s">
        <v>253</v>
      </c>
      <c r="C6" s="19" t="s">
        <v>271</v>
      </c>
      <c r="D6" s="19" t="s">
        <v>272</v>
      </c>
      <c r="E6" s="20" t="s">
        <v>273</v>
      </c>
      <c r="F6" s="19" t="s">
        <v>274</v>
      </c>
      <c r="G6" s="19" t="s">
        <v>275</v>
      </c>
      <c r="H6" s="19" t="s">
        <v>276</v>
      </c>
      <c r="I6" s="19" t="s">
        <v>36</v>
      </c>
      <c r="J6" s="19" t="s">
        <v>141</v>
      </c>
      <c r="K6" s="23" t="s">
        <v>93</v>
      </c>
      <c r="L6" s="23" t="s">
        <v>87</v>
      </c>
      <c r="M6" s="31">
        <v>45644</v>
      </c>
      <c r="N6" s="23" t="s">
        <v>87</v>
      </c>
      <c r="O6" s="53"/>
    </row>
    <row r="7" spans="1:15" ht="80.25" customHeight="1">
      <c r="A7" s="28" t="str">
        <f t="shared" si="0"/>
        <v>TC_CHATAAK_PROFILE_PAGE_005</v>
      </c>
      <c r="B7" s="29" t="s">
        <v>253</v>
      </c>
      <c r="C7" s="19" t="s">
        <v>277</v>
      </c>
      <c r="D7" s="19" t="s">
        <v>278</v>
      </c>
      <c r="E7" s="20" t="s">
        <v>279</v>
      </c>
      <c r="F7" s="21" t="s">
        <v>280</v>
      </c>
      <c r="G7" s="19" t="s">
        <v>281</v>
      </c>
      <c r="H7" s="19" t="s">
        <v>282</v>
      </c>
      <c r="I7" s="19" t="s">
        <v>36</v>
      </c>
      <c r="J7" s="19" t="s">
        <v>141</v>
      </c>
      <c r="K7" s="23" t="s">
        <v>151</v>
      </c>
      <c r="L7" s="23" t="s">
        <v>87</v>
      </c>
      <c r="M7" s="31">
        <v>45644</v>
      </c>
      <c r="N7" s="23" t="s">
        <v>87</v>
      </c>
      <c r="O7" s="12" t="s">
        <v>283</v>
      </c>
    </row>
    <row r="8" spans="1:15" ht="80.25" customHeight="1">
      <c r="A8" s="28" t="str">
        <f t="shared" si="0"/>
        <v>TC_CHATAAK_PROFILE_PAGE_006</v>
      </c>
      <c r="B8" s="29" t="s">
        <v>253</v>
      </c>
      <c r="C8" s="19" t="s">
        <v>284</v>
      </c>
      <c r="D8" s="19" t="s">
        <v>285</v>
      </c>
      <c r="E8" s="20" t="s">
        <v>286</v>
      </c>
      <c r="F8" s="19" t="s">
        <v>287</v>
      </c>
      <c r="G8" s="19" t="s">
        <v>288</v>
      </c>
      <c r="H8" s="21" t="s">
        <v>289</v>
      </c>
      <c r="I8" s="19" t="s">
        <v>36</v>
      </c>
      <c r="J8" s="19" t="s">
        <v>98</v>
      </c>
      <c r="K8" s="23" t="s">
        <v>93</v>
      </c>
      <c r="L8" s="23" t="s">
        <v>87</v>
      </c>
      <c r="M8" s="31">
        <v>45644</v>
      </c>
      <c r="N8" s="23" t="s">
        <v>87</v>
      </c>
      <c r="O8" s="19"/>
    </row>
    <row r="9" spans="1:15" ht="80.25" customHeight="1">
      <c r="A9" s="28" t="str">
        <f t="shared" si="0"/>
        <v>TC_CHATAAK_PROFILE_PAGE_007</v>
      </c>
      <c r="B9" s="29" t="s">
        <v>253</v>
      </c>
      <c r="C9" s="19" t="s">
        <v>290</v>
      </c>
      <c r="D9" s="19" t="s">
        <v>291</v>
      </c>
      <c r="E9" s="20" t="s">
        <v>292</v>
      </c>
      <c r="F9" s="19" t="s">
        <v>293</v>
      </c>
      <c r="G9" s="19" t="s">
        <v>294</v>
      </c>
      <c r="H9" s="20" t="s">
        <v>295</v>
      </c>
      <c r="I9" s="19" t="s">
        <v>36</v>
      </c>
      <c r="J9" s="19" t="s">
        <v>141</v>
      </c>
      <c r="K9" s="23" t="s">
        <v>93</v>
      </c>
      <c r="L9" s="23" t="s">
        <v>87</v>
      </c>
      <c r="M9" s="31">
        <v>45644</v>
      </c>
      <c r="N9" s="23" t="s">
        <v>87</v>
      </c>
      <c r="O9" s="19"/>
    </row>
    <row r="10" spans="1:15" ht="80.25" customHeight="1">
      <c r="A10" s="28" t="str">
        <f t="shared" si="0"/>
        <v>TC_CHATAAK_PROFILE_PAGE_008</v>
      </c>
      <c r="B10" s="29" t="s">
        <v>253</v>
      </c>
      <c r="C10" s="19" t="s">
        <v>296</v>
      </c>
      <c r="D10" s="19" t="s">
        <v>297</v>
      </c>
      <c r="E10" s="20" t="s">
        <v>298</v>
      </c>
      <c r="F10" s="19">
        <v>9876543210</v>
      </c>
      <c r="G10" s="19" t="s">
        <v>299</v>
      </c>
      <c r="H10" s="21" t="s">
        <v>300</v>
      </c>
      <c r="I10" s="19" t="s">
        <v>36</v>
      </c>
      <c r="J10" s="19" t="s">
        <v>141</v>
      </c>
      <c r="K10" s="23" t="s">
        <v>93</v>
      </c>
      <c r="L10" s="36" t="s">
        <v>301</v>
      </c>
      <c r="M10" s="31">
        <v>45644</v>
      </c>
      <c r="N10" s="23" t="s">
        <v>87</v>
      </c>
      <c r="O10" s="53"/>
    </row>
    <row r="11" spans="1:15" ht="80.25" customHeight="1">
      <c r="A11" s="28" t="str">
        <f t="shared" si="0"/>
        <v>TC_CHATAAK_PROFILE_PAGE_009</v>
      </c>
      <c r="B11" s="29" t="s">
        <v>253</v>
      </c>
      <c r="C11" s="19" t="s">
        <v>302</v>
      </c>
      <c r="D11" s="19" t="s">
        <v>303</v>
      </c>
      <c r="E11" s="20" t="s">
        <v>304</v>
      </c>
      <c r="F11" s="19" t="s">
        <v>305</v>
      </c>
      <c r="G11" s="19" t="s">
        <v>306</v>
      </c>
      <c r="H11" s="21" t="s">
        <v>300</v>
      </c>
      <c r="I11" s="19" t="s">
        <v>36</v>
      </c>
      <c r="J11" s="19" t="s">
        <v>141</v>
      </c>
      <c r="K11" s="23" t="s">
        <v>93</v>
      </c>
      <c r="L11" s="36" t="s">
        <v>307</v>
      </c>
      <c r="M11" s="31">
        <v>45644</v>
      </c>
      <c r="N11" s="23" t="s">
        <v>87</v>
      </c>
      <c r="O11" s="53"/>
    </row>
    <row r="12" spans="1:15" ht="80.25" customHeight="1">
      <c r="A12" s="28" t="str">
        <f t="shared" si="0"/>
        <v>TC_CHATAAK_PROFILE_PAGE_010</v>
      </c>
      <c r="B12" s="29" t="s">
        <v>253</v>
      </c>
      <c r="C12" s="19" t="s">
        <v>308</v>
      </c>
      <c r="D12" s="19" t="s">
        <v>309</v>
      </c>
      <c r="E12" s="20" t="s">
        <v>310</v>
      </c>
      <c r="F12" s="19" t="s">
        <v>311</v>
      </c>
      <c r="G12" s="19" t="s">
        <v>312</v>
      </c>
      <c r="H12" s="54" t="s">
        <v>313</v>
      </c>
      <c r="I12" s="19" t="s">
        <v>36</v>
      </c>
      <c r="J12" s="19" t="s">
        <v>141</v>
      </c>
      <c r="K12" s="23" t="s">
        <v>93</v>
      </c>
      <c r="L12" s="23" t="s">
        <v>87</v>
      </c>
      <c r="M12" s="31">
        <v>45644</v>
      </c>
      <c r="N12" s="23" t="s">
        <v>87</v>
      </c>
      <c r="O12" s="19"/>
    </row>
    <row r="13" spans="1:15" ht="80.25" customHeight="1">
      <c r="A13" s="28" t="str">
        <f t="shared" si="0"/>
        <v>TC_CHATAAK_PROFILE_PAGE_011</v>
      </c>
      <c r="B13" s="29" t="s">
        <v>253</v>
      </c>
      <c r="C13" s="19" t="s">
        <v>314</v>
      </c>
      <c r="D13" s="19" t="s">
        <v>87</v>
      </c>
      <c r="E13" s="20" t="s">
        <v>315</v>
      </c>
      <c r="F13" s="19" t="s">
        <v>316</v>
      </c>
      <c r="G13" s="20" t="s">
        <v>317</v>
      </c>
      <c r="H13" s="21" t="s">
        <v>264</v>
      </c>
      <c r="I13" s="19" t="s">
        <v>36</v>
      </c>
      <c r="J13" s="19" t="s">
        <v>141</v>
      </c>
      <c r="K13" s="23" t="s">
        <v>93</v>
      </c>
      <c r="L13" s="23" t="s">
        <v>87</v>
      </c>
      <c r="M13" s="31">
        <v>45644</v>
      </c>
      <c r="N13" s="23" t="s">
        <v>87</v>
      </c>
      <c r="O13" s="53"/>
    </row>
    <row r="14" spans="1:15" ht="80.25" customHeight="1">
      <c r="A14" s="28" t="str">
        <f t="shared" si="0"/>
        <v>TC_CHATAAK_PROFILE_PAGE_012</v>
      </c>
      <c r="B14" s="29" t="s">
        <v>253</v>
      </c>
      <c r="C14" s="19" t="s">
        <v>318</v>
      </c>
      <c r="D14" s="19" t="s">
        <v>319</v>
      </c>
      <c r="E14" s="20" t="s">
        <v>320</v>
      </c>
      <c r="F14" s="19" t="s">
        <v>87</v>
      </c>
      <c r="G14" s="19" t="s">
        <v>321</v>
      </c>
      <c r="H14" s="19" t="s">
        <v>322</v>
      </c>
      <c r="I14" s="19" t="s">
        <v>36</v>
      </c>
      <c r="J14" s="19" t="s">
        <v>141</v>
      </c>
      <c r="K14" s="23" t="s">
        <v>93</v>
      </c>
      <c r="L14" s="23" t="s">
        <v>87</v>
      </c>
      <c r="M14" s="31">
        <v>45644</v>
      </c>
      <c r="N14" s="23" t="s">
        <v>87</v>
      </c>
      <c r="O14" s="19"/>
    </row>
    <row r="15" spans="1:15" ht="80.25" customHeight="1">
      <c r="A15" s="28" t="str">
        <f t="shared" si="0"/>
        <v>TC_CHATAAK_PROFILE_PAGE_013</v>
      </c>
      <c r="B15" s="29" t="s">
        <v>253</v>
      </c>
      <c r="C15" s="19" t="s">
        <v>323</v>
      </c>
      <c r="D15" s="19" t="s">
        <v>324</v>
      </c>
      <c r="E15" s="20" t="s">
        <v>325</v>
      </c>
      <c r="F15" s="19" t="s">
        <v>87</v>
      </c>
      <c r="G15" s="19" t="s">
        <v>326</v>
      </c>
      <c r="H15" s="30" t="s">
        <v>327</v>
      </c>
      <c r="I15" s="19" t="s">
        <v>36</v>
      </c>
      <c r="J15" s="19" t="s">
        <v>141</v>
      </c>
      <c r="K15" s="23" t="s">
        <v>151</v>
      </c>
      <c r="L15" s="23" t="s">
        <v>87</v>
      </c>
      <c r="M15" s="31">
        <v>45644</v>
      </c>
      <c r="N15" s="23" t="s">
        <v>87</v>
      </c>
      <c r="O15" s="19"/>
    </row>
    <row r="16" spans="1:15" ht="80.25" customHeight="1">
      <c r="A16" s="28" t="str">
        <f t="shared" si="0"/>
        <v>TC_CHATAAK_PROFILE_PAGE_014</v>
      </c>
      <c r="B16" s="29" t="s">
        <v>253</v>
      </c>
      <c r="C16" s="19" t="s">
        <v>328</v>
      </c>
      <c r="D16" s="19" t="s">
        <v>329</v>
      </c>
      <c r="E16" s="20" t="s">
        <v>330</v>
      </c>
      <c r="F16" s="52" t="s">
        <v>331</v>
      </c>
      <c r="G16" s="19" t="s">
        <v>332</v>
      </c>
      <c r="H16" s="21"/>
      <c r="I16" s="19"/>
      <c r="J16" s="19"/>
      <c r="K16" s="23" t="s">
        <v>207</v>
      </c>
      <c r="L16" s="23" t="s">
        <v>87</v>
      </c>
      <c r="M16" s="31">
        <v>45644</v>
      </c>
      <c r="N16" s="23" t="s">
        <v>87</v>
      </c>
      <c r="O16" s="53"/>
    </row>
    <row r="17" spans="1:15" ht="80.25" customHeight="1">
      <c r="A17" s="28" t="str">
        <f t="shared" si="0"/>
        <v>TC_CHATAAK_PROFILE_PAGE_015</v>
      </c>
      <c r="B17" s="29" t="s">
        <v>253</v>
      </c>
      <c r="C17" s="19" t="s">
        <v>333</v>
      </c>
      <c r="D17" s="19" t="s">
        <v>334</v>
      </c>
      <c r="E17" s="60" t="s">
        <v>335</v>
      </c>
      <c r="F17" s="19" t="s">
        <v>336</v>
      </c>
      <c r="G17" s="51" t="s">
        <v>337</v>
      </c>
      <c r="H17" s="61" t="s">
        <v>338</v>
      </c>
      <c r="I17" s="19" t="s">
        <v>36</v>
      </c>
      <c r="J17" s="19" t="s">
        <v>141</v>
      </c>
      <c r="K17" s="23" t="s">
        <v>93</v>
      </c>
      <c r="L17" s="23" t="s">
        <v>87</v>
      </c>
      <c r="M17" s="31">
        <v>45644</v>
      </c>
      <c r="N17" s="23" t="s">
        <v>87</v>
      </c>
      <c r="O17" s="19"/>
    </row>
    <row r="18" spans="1:15" ht="80.25" customHeight="1">
      <c r="A18" s="28" t="str">
        <f t="shared" si="0"/>
        <v>TC_CHATAAK_PROFILE_PAGE_016</v>
      </c>
      <c r="B18" s="29" t="s">
        <v>253</v>
      </c>
      <c r="C18" t="s">
        <v>339</v>
      </c>
      <c r="D18" t="s">
        <v>340</v>
      </c>
      <c r="E18" s="60" t="s">
        <v>341</v>
      </c>
      <c r="F18" s="19"/>
      <c r="G18" t="s">
        <v>342</v>
      </c>
      <c r="H18" t="s">
        <v>343</v>
      </c>
      <c r="I18" s="19" t="s">
        <v>36</v>
      </c>
      <c r="J18" s="19" t="s">
        <v>141</v>
      </c>
      <c r="K18" s="23" t="s">
        <v>93</v>
      </c>
      <c r="L18" t="s">
        <v>344</v>
      </c>
      <c r="M18" s="31">
        <v>45644</v>
      </c>
      <c r="N18" s="23" t="s">
        <v>87</v>
      </c>
      <c r="O18" s="19"/>
    </row>
    <row r="19" spans="1:15" ht="80.25" customHeight="1">
      <c r="A19" s="41" t="str">
        <f t="shared" si="0"/>
        <v>TC_CHATAAK_PROFILE_PAGE_017</v>
      </c>
      <c r="B19" s="42" t="s">
        <v>253</v>
      </c>
      <c r="C19" t="s">
        <v>345</v>
      </c>
      <c r="D19" t="s">
        <v>340</v>
      </c>
      <c r="E19" s="62" t="s">
        <v>346</v>
      </c>
      <c r="F19" s="52"/>
      <c r="G19" t="s">
        <v>347</v>
      </c>
      <c r="H19" t="s">
        <v>343</v>
      </c>
      <c r="I19" s="52" t="s">
        <v>36</v>
      </c>
      <c r="J19" s="52" t="s">
        <v>141</v>
      </c>
      <c r="K19" s="44" t="s">
        <v>93</v>
      </c>
      <c r="L19" t="s">
        <v>344</v>
      </c>
      <c r="M19" s="46">
        <v>45644</v>
      </c>
      <c r="N19" s="44" t="s">
        <v>87</v>
      </c>
      <c r="O19" s="52"/>
    </row>
    <row r="20" spans="1:15" ht="80.25" customHeight="1">
      <c r="A20" s="28" t="str">
        <f t="shared" si="0"/>
        <v>TC_CHATAAK_PROFILE_PAGE_018</v>
      </c>
      <c r="B20" s="29" t="s">
        <v>253</v>
      </c>
      <c r="C20" s="19" t="s">
        <v>348</v>
      </c>
      <c r="D20" s="19" t="s">
        <v>340</v>
      </c>
      <c r="E20" s="20" t="s">
        <v>349</v>
      </c>
      <c r="F20" s="19"/>
      <c r="G20" s="19" t="s">
        <v>350</v>
      </c>
      <c r="H20" s="19" t="s">
        <v>264</v>
      </c>
      <c r="I20" s="19" t="s">
        <v>36</v>
      </c>
      <c r="J20" s="19" t="s">
        <v>141</v>
      </c>
      <c r="K20" s="23" t="s">
        <v>93</v>
      </c>
      <c r="L20" s="19"/>
      <c r="M20" s="31">
        <v>45644</v>
      </c>
      <c r="N20" s="23" t="s">
        <v>87</v>
      </c>
      <c r="O20" s="19"/>
    </row>
    <row r="21" spans="1:15" ht="80.25" customHeight="1">
      <c r="A21" s="28" t="str">
        <f t="shared" si="0"/>
        <v>TC_CHATAAK_PROFILE_PAGE_019</v>
      </c>
      <c r="B21" s="29" t="s">
        <v>253</v>
      </c>
      <c r="C21" s="20" t="s">
        <v>351</v>
      </c>
      <c r="D21" s="19" t="s">
        <v>340</v>
      </c>
      <c r="E21" s="20" t="s">
        <v>352</v>
      </c>
      <c r="F21" s="19"/>
      <c r="G21" s="19" t="s">
        <v>353</v>
      </c>
      <c r="H21" s="20" t="s">
        <v>354</v>
      </c>
      <c r="I21" s="19" t="s">
        <v>36</v>
      </c>
      <c r="J21" s="19" t="s">
        <v>141</v>
      </c>
      <c r="K21" s="23" t="s">
        <v>93</v>
      </c>
      <c r="L21" s="19"/>
      <c r="M21" s="31">
        <v>45644</v>
      </c>
      <c r="N21" s="23" t="s">
        <v>87</v>
      </c>
      <c r="O21" s="19"/>
    </row>
  </sheetData>
  <conditionalFormatting sqref="K3:K21">
    <cfRule type="containsText" dxfId="71" priority="1" operator="containsText" text="NOT TESTED">
      <formula>NOT(ISERROR(SEARCH("NOT TESTED",K3)))</formula>
    </cfRule>
    <cfRule type="containsText" dxfId="70" priority="2" operator="containsText" text="BLOCKED">
      <formula>NOT(ISERROR(SEARCH("BLOCKED",K3)))</formula>
    </cfRule>
    <cfRule type="containsText" dxfId="69" priority="3" operator="containsText" text="FAIL">
      <formula>NOT(ISERROR(SEARCH("FAIL",K3)))</formula>
    </cfRule>
    <cfRule type="containsText" dxfId="68" priority="4" operator="containsText" text="PASS">
      <formula>NOT(ISERROR(SEARCH("PASS",K3)))</formula>
    </cfRule>
  </conditionalFormatting>
  <dataValidations count="3">
    <dataValidation type="list" allowBlank="1" showInputMessage="1" showErrorMessage="1" sqref="K3:K21" xr:uid="{DAF03647-710B-4F67-8685-86CD5193E9B8}">
      <formula1>"PASS, FAIL, Blocked, Not Tested"</formula1>
    </dataValidation>
    <dataValidation type="list" allowBlank="1" showInputMessage="1" showErrorMessage="1" sqref="J3:J21" xr:uid="{3DAF47D2-BA8C-4BE2-846C-AEFBC36A4CF4}">
      <formula1>"BLOCKER,CRITICAL,MAJOR,MEDIUM,LOW"</formula1>
    </dataValidation>
    <dataValidation type="list" allowBlank="1" showInputMessage="1" showErrorMessage="1" sqref="I1:I21" xr:uid="{7748CF0A-2522-45B8-BD75-371209C2AC31}">
      <formula1>"P1,P2,P3,P4,P5"</formula1>
    </dataValidation>
  </dataValidations>
  <hyperlinks>
    <hyperlink ref="O7" r:id="rId1" xr:uid="{2B169834-EBDD-4066-862D-95A819D4054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B45A7-CC11-43A0-8716-6658A665A061}">
  <dimension ref="A1:O22"/>
  <sheetViews>
    <sheetView workbookViewId="0">
      <pane ySplit="1" topLeftCell="C22" activePane="bottomLeft" state="frozen"/>
      <selection pane="bottomLeft" activeCell="C22" sqref="C22"/>
    </sheetView>
  </sheetViews>
  <sheetFormatPr defaultRowHeight="75" customHeight="1"/>
  <cols>
    <col min="1" max="1" width="47" customWidth="1"/>
    <col min="2" max="2" width="43.42578125" bestFit="1" customWidth="1"/>
    <col min="3" max="3" width="55.28515625" customWidth="1"/>
    <col min="4" max="4" width="31.7109375" customWidth="1"/>
    <col min="5" max="5" width="29.85546875" customWidth="1"/>
    <col min="6" max="6" width="28.28515625" bestFit="1" customWidth="1"/>
    <col min="7" max="7" width="77.42578125" bestFit="1" customWidth="1"/>
    <col min="8" max="8" width="72.7109375" bestFit="1" customWidth="1"/>
    <col min="9" max="9" width="8" bestFit="1" customWidth="1"/>
    <col min="10" max="10" width="9.42578125" bestFit="1" customWidth="1"/>
    <col min="11" max="11" width="10.28515625" bestFit="1" customWidth="1"/>
    <col min="12" max="12" width="45.42578125" bestFit="1" customWidth="1"/>
    <col min="13" max="13" width="11.140625" bestFit="1" customWidth="1"/>
    <col min="14" max="14" width="12.140625" bestFit="1" customWidth="1"/>
    <col min="15" max="15" width="14.5703125" bestFit="1" customWidth="1"/>
  </cols>
  <sheetData>
    <row r="1" spans="1:15" ht="19.5" customHeight="1">
      <c r="A1" s="39" t="s">
        <v>66</v>
      </c>
      <c r="B1" s="39" t="s">
        <v>67</v>
      </c>
      <c r="C1" s="39" t="s">
        <v>68</v>
      </c>
      <c r="D1" s="39" t="s">
        <v>69</v>
      </c>
      <c r="E1" s="39" t="s">
        <v>70</v>
      </c>
      <c r="F1" s="39" t="s">
        <v>71</v>
      </c>
      <c r="G1" s="39" t="s">
        <v>72</v>
      </c>
      <c r="H1" s="39" t="s">
        <v>73</v>
      </c>
      <c r="I1" s="39" t="s">
        <v>24</v>
      </c>
      <c r="J1" s="39" t="s">
        <v>74</v>
      </c>
      <c r="K1" s="39" t="s">
        <v>75</v>
      </c>
      <c r="L1" s="39" t="s">
        <v>76</v>
      </c>
      <c r="M1" s="39" t="s">
        <v>26</v>
      </c>
      <c r="N1" s="39" t="s">
        <v>77</v>
      </c>
      <c r="O1" s="39" t="s">
        <v>169</v>
      </c>
    </row>
    <row r="2" spans="1:15" ht="75" customHeight="1">
      <c r="A2" s="75" t="str">
        <f>HYPERLINK("#'Test Scenarios'!A1", "&lt;&lt;TEST SCENARIOS")</f>
        <v>&lt;&lt;TEST SCENARIOS</v>
      </c>
      <c r="B2" s="27"/>
      <c r="C2" s="22"/>
      <c r="D2" s="22"/>
      <c r="E2" s="22"/>
      <c r="F2" s="22"/>
      <c r="G2" s="22"/>
      <c r="H2" s="22"/>
      <c r="I2" s="22"/>
      <c r="J2" s="22"/>
      <c r="K2" s="22"/>
      <c r="L2" s="22"/>
      <c r="M2" s="28"/>
      <c r="N2" s="23"/>
      <c r="O2" s="19"/>
    </row>
    <row r="3" spans="1:15" ht="75" customHeight="1">
      <c r="A3" s="28" t="str">
        <f>"TC_CHATAAK_BARCODE_SCANNER_" &amp; TEXT(ROW(A1), "000")</f>
        <v>TC_CHATAAK_BARCODE_SCANNER_001</v>
      </c>
      <c r="B3" s="29" t="s">
        <v>355</v>
      </c>
      <c r="C3" s="19" t="s">
        <v>356</v>
      </c>
      <c r="D3" s="19" t="s">
        <v>357</v>
      </c>
      <c r="E3" s="20" t="s">
        <v>358</v>
      </c>
      <c r="F3" s="19" t="s">
        <v>87</v>
      </c>
      <c r="G3" s="19" t="s">
        <v>359</v>
      </c>
      <c r="H3" s="19"/>
      <c r="I3" s="19" t="s">
        <v>360</v>
      </c>
      <c r="J3" s="19" t="s">
        <v>360</v>
      </c>
      <c r="K3" s="23"/>
      <c r="L3" s="23" t="s">
        <v>87</v>
      </c>
      <c r="M3" s="31">
        <v>45644</v>
      </c>
      <c r="N3" s="23" t="s">
        <v>87</v>
      </c>
      <c r="O3" s="19"/>
    </row>
    <row r="4" spans="1:15" ht="75" customHeight="1">
      <c r="A4" s="28" t="str">
        <f t="shared" ref="A4:A22" si="0">"TC_CHATAAK_BARCODE_SCANNER_" &amp; TEXT(ROW(A2), "000")</f>
        <v>TC_CHATAAK_BARCODE_SCANNER_002</v>
      </c>
      <c r="B4" s="29" t="s">
        <v>355</v>
      </c>
      <c r="C4" s="19" t="s">
        <v>361</v>
      </c>
      <c r="D4" s="19" t="s">
        <v>362</v>
      </c>
      <c r="E4" s="20" t="s">
        <v>363</v>
      </c>
      <c r="F4" s="19" t="s">
        <v>87</v>
      </c>
      <c r="G4" s="19" t="s">
        <v>364</v>
      </c>
      <c r="H4" s="19"/>
      <c r="I4" s="19" t="s">
        <v>360</v>
      </c>
      <c r="J4" s="19" t="s">
        <v>243</v>
      </c>
      <c r="K4" s="23"/>
      <c r="L4" s="23" t="s">
        <v>87</v>
      </c>
      <c r="M4" s="31">
        <v>45644</v>
      </c>
      <c r="N4" s="23" t="s">
        <v>87</v>
      </c>
      <c r="O4" s="19"/>
    </row>
    <row r="5" spans="1:15" ht="75" customHeight="1">
      <c r="A5" s="28" t="str">
        <f t="shared" si="0"/>
        <v>TC_CHATAAK_BARCODE_SCANNER_003</v>
      </c>
      <c r="B5" s="29" t="s">
        <v>355</v>
      </c>
      <c r="C5" s="19" t="s">
        <v>365</v>
      </c>
      <c r="D5" s="19" t="s">
        <v>366</v>
      </c>
      <c r="E5" s="20" t="s">
        <v>367</v>
      </c>
      <c r="F5" s="19" t="s">
        <v>368</v>
      </c>
      <c r="G5" s="19" t="s">
        <v>369</v>
      </c>
      <c r="H5" s="20"/>
      <c r="I5" s="19" t="s">
        <v>360</v>
      </c>
      <c r="J5" s="19" t="s">
        <v>360</v>
      </c>
      <c r="K5" s="23"/>
      <c r="L5" s="23" t="s">
        <v>87</v>
      </c>
      <c r="M5" s="31">
        <v>45644</v>
      </c>
      <c r="N5" s="23" t="s">
        <v>87</v>
      </c>
      <c r="O5" s="19"/>
    </row>
    <row r="6" spans="1:15" ht="75" customHeight="1">
      <c r="A6" s="28" t="str">
        <f t="shared" si="0"/>
        <v>TC_CHATAAK_BARCODE_SCANNER_004</v>
      </c>
      <c r="B6" s="29" t="s">
        <v>355</v>
      </c>
      <c r="C6" s="19" t="s">
        <v>370</v>
      </c>
      <c r="D6" s="19" t="s">
        <v>366</v>
      </c>
      <c r="E6" s="20" t="s">
        <v>371</v>
      </c>
      <c r="F6" s="19" t="s">
        <v>372</v>
      </c>
      <c r="G6" s="19" t="s">
        <v>373</v>
      </c>
      <c r="H6" s="19"/>
      <c r="I6" s="19" t="s">
        <v>360</v>
      </c>
      <c r="J6" s="19" t="s">
        <v>360</v>
      </c>
      <c r="K6" s="23"/>
      <c r="L6" s="23" t="s">
        <v>87</v>
      </c>
      <c r="M6" s="31">
        <v>45644</v>
      </c>
      <c r="N6" s="23" t="s">
        <v>87</v>
      </c>
      <c r="O6" s="53"/>
    </row>
    <row r="7" spans="1:15" ht="75" customHeight="1">
      <c r="A7" s="28" t="str">
        <f t="shared" si="0"/>
        <v>TC_CHATAAK_BARCODE_SCANNER_005</v>
      </c>
      <c r="B7" s="29" t="s">
        <v>355</v>
      </c>
      <c r="C7" s="19" t="s">
        <v>374</v>
      </c>
      <c r="D7" s="19" t="s">
        <v>366</v>
      </c>
      <c r="E7" s="20" t="s">
        <v>375</v>
      </c>
      <c r="F7" s="19" t="s">
        <v>376</v>
      </c>
      <c r="G7" s="19" t="s">
        <v>377</v>
      </c>
      <c r="H7" s="19"/>
      <c r="I7" s="19" t="s">
        <v>243</v>
      </c>
      <c r="J7" s="19" t="s">
        <v>243</v>
      </c>
      <c r="K7" s="23"/>
      <c r="L7" s="23" t="s">
        <v>87</v>
      </c>
      <c r="M7" s="31">
        <v>45644</v>
      </c>
      <c r="N7" s="23" t="s">
        <v>87</v>
      </c>
      <c r="O7" s="53"/>
    </row>
    <row r="8" spans="1:15" ht="75" customHeight="1">
      <c r="A8" s="28" t="str">
        <f t="shared" si="0"/>
        <v>TC_CHATAAK_BARCODE_SCANNER_006</v>
      </c>
      <c r="B8" s="29" t="s">
        <v>355</v>
      </c>
      <c r="C8" s="19" t="s">
        <v>378</v>
      </c>
      <c r="D8" s="19" t="s">
        <v>379</v>
      </c>
      <c r="E8" s="20" t="s">
        <v>380</v>
      </c>
      <c r="F8" s="19" t="s">
        <v>87</v>
      </c>
      <c r="G8" s="19" t="s">
        <v>381</v>
      </c>
      <c r="H8" s="21"/>
      <c r="I8" s="19" t="s">
        <v>243</v>
      </c>
      <c r="J8" s="19" t="s">
        <v>360</v>
      </c>
      <c r="K8" s="23"/>
      <c r="L8" s="23" t="s">
        <v>87</v>
      </c>
      <c r="M8" s="31">
        <v>45644</v>
      </c>
      <c r="N8" s="23" t="s">
        <v>87</v>
      </c>
      <c r="O8" s="19"/>
    </row>
    <row r="9" spans="1:15" ht="75" customHeight="1">
      <c r="A9" s="28" t="str">
        <f t="shared" si="0"/>
        <v>TC_CHATAAK_BARCODE_SCANNER_007</v>
      </c>
      <c r="B9" s="29" t="s">
        <v>355</v>
      </c>
      <c r="C9" s="19" t="s">
        <v>382</v>
      </c>
      <c r="D9" s="19" t="s">
        <v>383</v>
      </c>
      <c r="E9" s="20" t="s">
        <v>384</v>
      </c>
      <c r="F9" s="19" t="s">
        <v>87</v>
      </c>
      <c r="G9" s="19" t="s">
        <v>385</v>
      </c>
      <c r="H9" s="20"/>
      <c r="I9" s="19" t="s">
        <v>386</v>
      </c>
      <c r="J9" s="19" t="s">
        <v>360</v>
      </c>
      <c r="K9" s="23"/>
      <c r="L9" s="23" t="s">
        <v>87</v>
      </c>
      <c r="M9" s="31">
        <v>45644</v>
      </c>
      <c r="N9" s="23" t="s">
        <v>87</v>
      </c>
      <c r="O9" s="19"/>
    </row>
    <row r="10" spans="1:15" ht="75" customHeight="1">
      <c r="A10" s="28" t="str">
        <f t="shared" si="0"/>
        <v>TC_CHATAAK_BARCODE_SCANNER_008</v>
      </c>
      <c r="B10" s="29" t="s">
        <v>355</v>
      </c>
      <c r="C10" s="19" t="s">
        <v>387</v>
      </c>
      <c r="D10" s="19" t="s">
        <v>388</v>
      </c>
      <c r="E10" s="19" t="s">
        <v>389</v>
      </c>
      <c r="F10" s="19" t="s">
        <v>390</v>
      </c>
      <c r="G10" s="19" t="s">
        <v>391</v>
      </c>
      <c r="H10" s="21"/>
      <c r="I10" s="19" t="s">
        <v>243</v>
      </c>
      <c r="J10" s="19" t="s">
        <v>243</v>
      </c>
      <c r="K10" s="23"/>
      <c r="L10" s="23" t="s">
        <v>87</v>
      </c>
      <c r="M10" s="31">
        <v>45644</v>
      </c>
      <c r="N10" s="23" t="s">
        <v>87</v>
      </c>
      <c r="O10" s="53"/>
    </row>
    <row r="11" spans="1:15" ht="75" customHeight="1">
      <c r="A11" s="28" t="str">
        <f t="shared" si="0"/>
        <v>TC_CHATAAK_BARCODE_SCANNER_009</v>
      </c>
      <c r="B11" s="29" t="s">
        <v>355</v>
      </c>
      <c r="C11" s="19" t="s">
        <v>392</v>
      </c>
      <c r="D11" s="19" t="s">
        <v>366</v>
      </c>
      <c r="E11" s="20" t="s">
        <v>393</v>
      </c>
      <c r="F11" s="19" t="s">
        <v>368</v>
      </c>
      <c r="G11" s="19" t="s">
        <v>394</v>
      </c>
      <c r="H11" s="21"/>
      <c r="I11" s="19" t="s">
        <v>243</v>
      </c>
      <c r="J11" s="19" t="s">
        <v>243</v>
      </c>
      <c r="K11" s="23"/>
      <c r="L11" s="23" t="s">
        <v>87</v>
      </c>
      <c r="M11" s="31">
        <v>45644</v>
      </c>
      <c r="N11" s="23" t="s">
        <v>87</v>
      </c>
      <c r="O11" s="53"/>
    </row>
    <row r="12" spans="1:15" ht="75" customHeight="1">
      <c r="A12" s="28" t="str">
        <f t="shared" si="0"/>
        <v>TC_CHATAAK_BARCODE_SCANNER_010</v>
      </c>
      <c r="B12" s="29" t="s">
        <v>355</v>
      </c>
      <c r="C12" s="19" t="s">
        <v>395</v>
      </c>
      <c r="D12" s="19" t="s">
        <v>396</v>
      </c>
      <c r="E12" s="20" t="s">
        <v>397</v>
      </c>
      <c r="F12" s="19" t="s">
        <v>368</v>
      </c>
      <c r="G12" s="19" t="s">
        <v>398</v>
      </c>
      <c r="H12" s="54"/>
      <c r="I12" s="19" t="s">
        <v>386</v>
      </c>
      <c r="J12" s="19" t="s">
        <v>243</v>
      </c>
      <c r="K12" s="23"/>
      <c r="L12" s="23" t="s">
        <v>87</v>
      </c>
      <c r="M12" s="31">
        <v>45644</v>
      </c>
      <c r="N12" s="23" t="s">
        <v>87</v>
      </c>
      <c r="O12" s="19"/>
    </row>
    <row r="13" spans="1:15" ht="75" customHeight="1">
      <c r="A13" s="28" t="str">
        <f t="shared" si="0"/>
        <v>TC_CHATAAK_BARCODE_SCANNER_011</v>
      </c>
      <c r="B13" s="29" t="s">
        <v>355</v>
      </c>
      <c r="C13" s="19" t="s">
        <v>399</v>
      </c>
      <c r="D13" s="19" t="s">
        <v>366</v>
      </c>
      <c r="E13" s="20" t="s">
        <v>400</v>
      </c>
      <c r="F13" s="19" t="s">
        <v>368</v>
      </c>
      <c r="G13" s="19" t="s">
        <v>401</v>
      </c>
      <c r="H13" s="21"/>
      <c r="I13" s="19" t="s">
        <v>243</v>
      </c>
      <c r="J13" s="19" t="s">
        <v>243</v>
      </c>
      <c r="K13" s="23"/>
      <c r="L13" s="23" t="s">
        <v>87</v>
      </c>
      <c r="M13" s="31">
        <v>45644</v>
      </c>
      <c r="N13" s="23" t="s">
        <v>87</v>
      </c>
      <c r="O13" s="53"/>
    </row>
    <row r="14" spans="1:15" ht="75" customHeight="1">
      <c r="A14" s="28" t="str">
        <f t="shared" si="0"/>
        <v>TC_CHATAAK_BARCODE_SCANNER_012</v>
      </c>
      <c r="B14" s="29" t="s">
        <v>355</v>
      </c>
      <c r="C14" s="19" t="s">
        <v>402</v>
      </c>
      <c r="D14" s="19" t="s">
        <v>403</v>
      </c>
      <c r="E14" s="20" t="s">
        <v>404</v>
      </c>
      <c r="F14" s="19" t="s">
        <v>87</v>
      </c>
      <c r="G14" s="19" t="s">
        <v>405</v>
      </c>
      <c r="H14" s="19"/>
      <c r="I14" s="19" t="s">
        <v>386</v>
      </c>
      <c r="J14" s="19" t="s">
        <v>386</v>
      </c>
      <c r="K14" s="23"/>
      <c r="L14" s="23" t="s">
        <v>87</v>
      </c>
      <c r="M14" s="31">
        <v>45644</v>
      </c>
      <c r="N14" s="23" t="s">
        <v>87</v>
      </c>
      <c r="O14" s="19"/>
    </row>
    <row r="15" spans="1:15" ht="75" customHeight="1">
      <c r="A15" s="28" t="str">
        <f t="shared" si="0"/>
        <v>TC_CHATAAK_BARCODE_SCANNER_013</v>
      </c>
      <c r="B15" s="29" t="s">
        <v>355</v>
      </c>
      <c r="C15" s="19" t="s">
        <v>406</v>
      </c>
      <c r="D15" s="19" t="s">
        <v>366</v>
      </c>
      <c r="E15" s="20" t="s">
        <v>407</v>
      </c>
      <c r="F15" s="19" t="s">
        <v>408</v>
      </c>
      <c r="G15" s="19" t="s">
        <v>409</v>
      </c>
      <c r="H15" s="30"/>
      <c r="I15" s="19" t="s">
        <v>243</v>
      </c>
      <c r="J15" s="19" t="s">
        <v>243</v>
      </c>
      <c r="K15" s="23"/>
      <c r="L15" s="23" t="s">
        <v>87</v>
      </c>
      <c r="M15" s="31">
        <v>45644</v>
      </c>
      <c r="N15" s="23" t="s">
        <v>87</v>
      </c>
      <c r="O15" s="19"/>
    </row>
    <row r="16" spans="1:15" ht="75" customHeight="1">
      <c r="A16" s="28" t="str">
        <f t="shared" si="0"/>
        <v>TC_CHATAAK_BARCODE_SCANNER_014</v>
      </c>
      <c r="B16" s="29" t="s">
        <v>355</v>
      </c>
      <c r="C16" s="19" t="s">
        <v>410</v>
      </c>
      <c r="D16" s="19" t="s">
        <v>411</v>
      </c>
      <c r="E16" s="20" t="s">
        <v>412</v>
      </c>
      <c r="F16" s="19" t="s">
        <v>87</v>
      </c>
      <c r="G16" s="19" t="s">
        <v>413</v>
      </c>
      <c r="H16" s="21"/>
      <c r="I16" s="19" t="s">
        <v>243</v>
      </c>
      <c r="J16" s="19" t="s">
        <v>243</v>
      </c>
      <c r="K16" s="23"/>
      <c r="L16" s="23" t="s">
        <v>87</v>
      </c>
      <c r="M16" s="31">
        <v>45644</v>
      </c>
      <c r="N16" s="23" t="s">
        <v>87</v>
      </c>
      <c r="O16" s="53"/>
    </row>
    <row r="17" spans="1:15" ht="75" customHeight="1">
      <c r="A17" s="28" t="str">
        <f t="shared" si="0"/>
        <v>TC_CHATAAK_BARCODE_SCANNER_015</v>
      </c>
      <c r="B17" s="29" t="s">
        <v>355</v>
      </c>
      <c r="C17" s="19" t="s">
        <v>414</v>
      </c>
      <c r="D17" s="19" t="s">
        <v>415</v>
      </c>
      <c r="E17" s="20" t="s">
        <v>416</v>
      </c>
      <c r="F17" s="19" t="s">
        <v>368</v>
      </c>
      <c r="G17" s="19" t="s">
        <v>417</v>
      </c>
      <c r="H17" s="61"/>
      <c r="I17" s="19" t="s">
        <v>243</v>
      </c>
      <c r="J17" s="19" t="s">
        <v>360</v>
      </c>
      <c r="K17" s="23"/>
      <c r="L17" s="23" t="s">
        <v>87</v>
      </c>
      <c r="M17" s="31">
        <v>45644</v>
      </c>
      <c r="N17" s="23" t="s">
        <v>87</v>
      </c>
      <c r="O17" s="19"/>
    </row>
    <row r="18" spans="1:15" ht="75" customHeight="1">
      <c r="A18" s="28" t="str">
        <f t="shared" si="0"/>
        <v>TC_CHATAAK_BARCODE_SCANNER_016</v>
      </c>
      <c r="B18" s="29" t="s">
        <v>355</v>
      </c>
      <c r="C18" s="19" t="s">
        <v>418</v>
      </c>
      <c r="D18" s="19" t="s">
        <v>403</v>
      </c>
      <c r="E18" s="20" t="s">
        <v>419</v>
      </c>
      <c r="F18" s="19" t="s">
        <v>87</v>
      </c>
      <c r="G18" s="19" t="s">
        <v>420</v>
      </c>
      <c r="H18" s="19"/>
      <c r="I18" s="19" t="s">
        <v>360</v>
      </c>
      <c r="J18" s="19" t="s">
        <v>386</v>
      </c>
      <c r="K18" s="23"/>
      <c r="L18" s="23" t="s">
        <v>87</v>
      </c>
      <c r="M18" s="31">
        <v>45644</v>
      </c>
      <c r="N18" s="23" t="s">
        <v>87</v>
      </c>
      <c r="O18" s="19"/>
    </row>
    <row r="19" spans="1:15" ht="75" customHeight="1">
      <c r="A19" s="28" t="str">
        <f t="shared" si="0"/>
        <v>TC_CHATAAK_BARCODE_SCANNER_017</v>
      </c>
      <c r="B19" s="29" t="s">
        <v>355</v>
      </c>
      <c r="C19" s="19" t="s">
        <v>421</v>
      </c>
      <c r="D19" s="19" t="s">
        <v>366</v>
      </c>
      <c r="E19" s="19" t="s">
        <v>422</v>
      </c>
      <c r="F19" s="19" t="s">
        <v>423</v>
      </c>
      <c r="G19" s="19" t="s">
        <v>424</v>
      </c>
      <c r="H19" s="19"/>
      <c r="I19" s="19" t="s">
        <v>243</v>
      </c>
      <c r="J19" s="19" t="s">
        <v>243</v>
      </c>
      <c r="K19" s="23"/>
      <c r="L19" s="23" t="s">
        <v>87</v>
      </c>
      <c r="M19" s="31">
        <v>45644</v>
      </c>
      <c r="N19" s="23" t="s">
        <v>87</v>
      </c>
      <c r="O19" s="19"/>
    </row>
    <row r="20" spans="1:15" ht="75" customHeight="1">
      <c r="A20" s="28" t="str">
        <f t="shared" si="0"/>
        <v>TC_CHATAAK_BARCODE_SCANNER_018</v>
      </c>
      <c r="B20" s="29" t="s">
        <v>355</v>
      </c>
      <c r="C20" s="19" t="s">
        <v>425</v>
      </c>
      <c r="D20" s="19" t="s">
        <v>426</v>
      </c>
      <c r="E20" s="19" t="s">
        <v>427</v>
      </c>
      <c r="F20" s="19" t="s">
        <v>87</v>
      </c>
      <c r="G20" s="19" t="s">
        <v>428</v>
      </c>
      <c r="H20" s="19"/>
      <c r="I20" s="19" t="s">
        <v>386</v>
      </c>
      <c r="J20" s="19" t="s">
        <v>243</v>
      </c>
      <c r="K20" s="23"/>
      <c r="L20" s="23" t="s">
        <v>87</v>
      </c>
      <c r="M20" s="31">
        <v>45644</v>
      </c>
      <c r="N20" s="23" t="s">
        <v>87</v>
      </c>
      <c r="O20" s="19"/>
    </row>
    <row r="21" spans="1:15" ht="75" customHeight="1">
      <c r="A21" s="28" t="str">
        <f t="shared" si="0"/>
        <v>TC_CHATAAK_BARCODE_SCANNER_019</v>
      </c>
      <c r="B21" s="29" t="s">
        <v>355</v>
      </c>
      <c r="C21" s="20" t="s">
        <v>429</v>
      </c>
      <c r="D21" s="19" t="s">
        <v>430</v>
      </c>
      <c r="E21" s="20" t="s">
        <v>431</v>
      </c>
      <c r="F21" s="19" t="s">
        <v>87</v>
      </c>
      <c r="G21" s="19" t="s">
        <v>432</v>
      </c>
      <c r="H21" s="19"/>
      <c r="I21" s="19"/>
      <c r="J21" s="19"/>
      <c r="K21" s="19"/>
      <c r="L21" s="19"/>
      <c r="M21" s="31">
        <v>45644</v>
      </c>
      <c r="N21" s="19"/>
      <c r="O21" s="19"/>
    </row>
    <row r="22" spans="1:15" ht="75" customHeight="1">
      <c r="A22" s="28" t="str">
        <f t="shared" si="0"/>
        <v>TC_CHATAAK_BARCODE_SCANNER_020</v>
      </c>
      <c r="B22" s="29" t="s">
        <v>355</v>
      </c>
      <c r="C22" s="19" t="s">
        <v>433</v>
      </c>
      <c r="D22" s="19" t="s">
        <v>430</v>
      </c>
      <c r="E22" s="20" t="s">
        <v>434</v>
      </c>
      <c r="F22" s="19" t="s">
        <v>87</v>
      </c>
      <c r="G22" s="19" t="s">
        <v>435</v>
      </c>
      <c r="H22" s="19"/>
      <c r="I22" s="19"/>
      <c r="J22" s="19"/>
      <c r="K22" s="19"/>
      <c r="L22" s="19"/>
      <c r="M22" s="31">
        <v>45644</v>
      </c>
      <c r="N22" s="19"/>
      <c r="O22" s="19"/>
    </row>
  </sheetData>
  <conditionalFormatting sqref="K3:K20">
    <cfRule type="containsText" dxfId="67" priority="1" operator="containsText" text="NOT TESTED">
      <formula>NOT(ISERROR(SEARCH("NOT TESTED",K3)))</formula>
    </cfRule>
    <cfRule type="containsText" dxfId="66" priority="2" operator="containsText" text="BLOCKED">
      <formula>NOT(ISERROR(SEARCH("BLOCKED",K3)))</formula>
    </cfRule>
    <cfRule type="containsText" dxfId="65" priority="3" operator="containsText" text="FAIL">
      <formula>NOT(ISERROR(SEARCH("FAIL",K3)))</formula>
    </cfRule>
    <cfRule type="containsText" dxfId="64" priority="4" operator="containsText" text="PASS">
      <formula>NOT(ISERROR(SEARCH("PASS",K3)))</formula>
    </cfRule>
  </conditionalFormatting>
  <dataValidations count="3">
    <dataValidation type="list" allowBlank="1" showInputMessage="1" showErrorMessage="1" sqref="I1:I20" xr:uid="{F67470FD-7DDF-4049-B880-A93205F8AB1F}">
      <formula1>"P1,P2,P3,P4,P5"</formula1>
    </dataValidation>
    <dataValidation type="list" allowBlank="1" showInputMessage="1" showErrorMessage="1" sqref="J3:J20" xr:uid="{584F3A4E-6DED-4F4A-B549-72C504F73589}">
      <formula1>"BLOCKER,CRITICAL,MAJOR,MEDIUM,LOW"</formula1>
    </dataValidation>
    <dataValidation type="list" allowBlank="1" showInputMessage="1" showErrorMessage="1" sqref="K3:K20" xr:uid="{32BF6715-B006-4CFB-871A-5BBD1CD652F6}">
      <formula1>"PASS, FAIL, Blocked, Not Tested"</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A0578-308A-4EA3-8F32-8C04200A8000}">
  <dimension ref="A1:O33"/>
  <sheetViews>
    <sheetView workbookViewId="0">
      <pane ySplit="1" topLeftCell="A30" activePane="bottomLeft" state="frozen"/>
      <selection pane="bottomLeft" activeCell="G20" sqref="G20"/>
    </sheetView>
  </sheetViews>
  <sheetFormatPr defaultRowHeight="48.75" customHeight="1"/>
  <cols>
    <col min="1" max="1" width="39" bestFit="1" customWidth="1"/>
    <col min="2" max="2" width="49" customWidth="1"/>
    <col min="3" max="3" width="56.28515625" customWidth="1"/>
    <col min="4" max="4" width="30.42578125" bestFit="1" customWidth="1"/>
    <col min="5" max="5" width="52.7109375" bestFit="1" customWidth="1"/>
    <col min="6" max="6" width="65.5703125" customWidth="1"/>
    <col min="7" max="7" width="80.28515625" bestFit="1" customWidth="1"/>
    <col min="8" max="8" width="32.7109375" customWidth="1"/>
    <col min="9" max="9" width="15.7109375" customWidth="1"/>
    <col min="10" max="10" width="25.42578125" customWidth="1"/>
    <col min="11" max="11" width="21.28515625" customWidth="1"/>
    <col min="12" max="12" width="11.5703125" bestFit="1" customWidth="1"/>
    <col min="13" max="13" width="11.140625" bestFit="1" customWidth="1"/>
    <col min="14" max="14" width="12.140625" bestFit="1" customWidth="1"/>
    <col min="15" max="15" width="13.140625" bestFit="1" customWidth="1"/>
  </cols>
  <sheetData>
    <row r="1" spans="1:15" ht="18" customHeight="1">
      <c r="A1" s="39" t="s">
        <v>66</v>
      </c>
      <c r="B1" s="39" t="s">
        <v>67</v>
      </c>
      <c r="C1" s="39" t="s">
        <v>68</v>
      </c>
      <c r="D1" s="39" t="s">
        <v>69</v>
      </c>
      <c r="E1" s="39" t="s">
        <v>70</v>
      </c>
      <c r="F1" s="39" t="s">
        <v>71</v>
      </c>
      <c r="G1" s="39" t="s">
        <v>72</v>
      </c>
      <c r="H1" s="39" t="s">
        <v>73</v>
      </c>
      <c r="I1" s="39" t="s">
        <v>24</v>
      </c>
      <c r="J1" s="39" t="s">
        <v>74</v>
      </c>
      <c r="K1" s="39" t="s">
        <v>75</v>
      </c>
      <c r="L1" s="39" t="s">
        <v>76</v>
      </c>
      <c r="M1" s="39" t="s">
        <v>26</v>
      </c>
      <c r="N1" s="39" t="s">
        <v>77</v>
      </c>
      <c r="O1" s="39" t="s">
        <v>169</v>
      </c>
    </row>
    <row r="2" spans="1:15" ht="48.75" customHeight="1">
      <c r="A2" s="59" t="str">
        <f>HYPERLINK("#'Test Scenarios'!A1", "&lt;&lt;TEST SCENARIOS")</f>
        <v>&lt;&lt;TEST SCENARIOS</v>
      </c>
      <c r="B2" s="27"/>
      <c r="C2" s="22"/>
      <c r="D2" s="22"/>
      <c r="E2" s="22"/>
      <c r="F2" s="22"/>
      <c r="G2" s="22"/>
      <c r="H2" s="22"/>
      <c r="I2" s="22"/>
      <c r="J2" s="22"/>
      <c r="K2" s="22"/>
      <c r="L2" s="22"/>
      <c r="M2" s="28"/>
      <c r="N2" s="23"/>
      <c r="O2" s="19"/>
    </row>
    <row r="3" spans="1:15" ht="48.75" customHeight="1">
      <c r="A3" s="28" t="str">
        <f>"TC_CHATAAK_PDP_PAGE_" &amp; TEXT(ROW(A1), "000")</f>
        <v>TC_CHATAAK_PDP_PAGE_001</v>
      </c>
      <c r="B3" s="29" t="s">
        <v>436</v>
      </c>
      <c r="C3" s="19" t="s">
        <v>437</v>
      </c>
      <c r="D3" s="19" t="s">
        <v>438</v>
      </c>
      <c r="E3" s="20" t="s">
        <v>439</v>
      </c>
      <c r="F3" s="19" t="s">
        <v>440</v>
      </c>
      <c r="G3" s="19" t="s">
        <v>441</v>
      </c>
      <c r="H3" s="19"/>
      <c r="I3" s="19" t="s">
        <v>360</v>
      </c>
      <c r="J3" s="19" t="s">
        <v>188</v>
      </c>
      <c r="K3" s="23"/>
      <c r="L3" s="23" t="s">
        <v>87</v>
      </c>
      <c r="M3" s="31">
        <v>45645</v>
      </c>
      <c r="N3" s="23" t="s">
        <v>87</v>
      </c>
      <c r="O3" s="19"/>
    </row>
    <row r="4" spans="1:15" ht="48.75" customHeight="1">
      <c r="A4" s="28" t="str">
        <f t="shared" ref="A4:A43" si="0">"TC_CHATAAK_PDP_PAGE_" &amp; TEXT(ROW(A2), "000")</f>
        <v>TC_CHATAAK_PDP_PAGE_002</v>
      </c>
      <c r="B4" s="29" t="s">
        <v>436</v>
      </c>
      <c r="C4" s="19" t="s">
        <v>442</v>
      </c>
      <c r="D4" s="19" t="s">
        <v>443</v>
      </c>
      <c r="E4" s="20" t="s">
        <v>444</v>
      </c>
      <c r="F4" s="19" t="s">
        <v>445</v>
      </c>
      <c r="G4" s="19" t="s">
        <v>446</v>
      </c>
      <c r="H4" s="19"/>
      <c r="I4" s="19" t="s">
        <v>360</v>
      </c>
      <c r="J4" s="19" t="s">
        <v>188</v>
      </c>
      <c r="K4" s="23"/>
      <c r="L4" s="23" t="s">
        <v>87</v>
      </c>
      <c r="M4" s="31">
        <v>45645</v>
      </c>
      <c r="N4" s="23" t="s">
        <v>87</v>
      </c>
      <c r="O4" s="19"/>
    </row>
    <row r="5" spans="1:15" ht="48.75" customHeight="1">
      <c r="A5" s="28" t="str">
        <f t="shared" si="0"/>
        <v>TC_CHATAAK_PDP_PAGE_003</v>
      </c>
      <c r="B5" s="29" t="s">
        <v>436</v>
      </c>
      <c r="C5" s="19" t="s">
        <v>447</v>
      </c>
      <c r="D5" s="19" t="s">
        <v>448</v>
      </c>
      <c r="E5" s="20" t="s">
        <v>449</v>
      </c>
      <c r="F5" s="19" t="s">
        <v>450</v>
      </c>
      <c r="G5" s="19" t="s">
        <v>451</v>
      </c>
      <c r="H5" s="20"/>
      <c r="I5" s="19" t="s">
        <v>243</v>
      </c>
      <c r="J5" s="19" t="s">
        <v>452</v>
      </c>
      <c r="K5" s="23"/>
      <c r="L5" s="23" t="s">
        <v>87</v>
      </c>
      <c r="M5" s="31">
        <v>45645</v>
      </c>
      <c r="N5" s="23" t="s">
        <v>87</v>
      </c>
      <c r="O5" s="19"/>
    </row>
    <row r="6" spans="1:15" ht="48.75" customHeight="1">
      <c r="A6" s="28" t="str">
        <f t="shared" si="0"/>
        <v>TC_CHATAAK_PDP_PAGE_004</v>
      </c>
      <c r="B6" s="29" t="s">
        <v>436</v>
      </c>
      <c r="C6" s="19" t="s">
        <v>453</v>
      </c>
      <c r="D6" s="19" t="s">
        <v>454</v>
      </c>
      <c r="E6" s="20" t="s">
        <v>455</v>
      </c>
      <c r="F6" s="19" t="s">
        <v>456</v>
      </c>
      <c r="G6" s="19" t="s">
        <v>457</v>
      </c>
      <c r="H6" s="19"/>
      <c r="I6" s="19" t="s">
        <v>243</v>
      </c>
      <c r="J6" s="19" t="s">
        <v>452</v>
      </c>
      <c r="K6" s="23"/>
      <c r="L6" s="23" t="s">
        <v>87</v>
      </c>
      <c r="M6" s="31">
        <v>45645</v>
      </c>
      <c r="N6" s="23" t="s">
        <v>87</v>
      </c>
      <c r="O6" s="53"/>
    </row>
    <row r="7" spans="1:15" ht="48.75" customHeight="1">
      <c r="A7" s="28" t="str">
        <f t="shared" si="0"/>
        <v>TC_CHATAAK_PDP_PAGE_005</v>
      </c>
      <c r="B7" s="29" t="s">
        <v>436</v>
      </c>
      <c r="C7" s="19" t="s">
        <v>458</v>
      </c>
      <c r="D7" s="19" t="s">
        <v>459</v>
      </c>
      <c r="E7" s="20" t="s">
        <v>460</v>
      </c>
      <c r="F7" s="19" t="s">
        <v>461</v>
      </c>
      <c r="G7" s="19" t="s">
        <v>462</v>
      </c>
      <c r="H7" s="19"/>
      <c r="I7" s="19" t="s">
        <v>360</v>
      </c>
      <c r="J7" s="19" t="s">
        <v>188</v>
      </c>
      <c r="K7" s="23"/>
      <c r="L7" s="23" t="s">
        <v>87</v>
      </c>
      <c r="M7" s="31">
        <v>45645</v>
      </c>
      <c r="N7" s="23" t="s">
        <v>87</v>
      </c>
      <c r="O7" s="53"/>
    </row>
    <row r="8" spans="1:15" ht="48.75" customHeight="1">
      <c r="A8" s="28" t="str">
        <f t="shared" si="0"/>
        <v>TC_CHATAAK_PDP_PAGE_006</v>
      </c>
      <c r="B8" s="29" t="s">
        <v>436</v>
      </c>
      <c r="C8" s="19" t="s">
        <v>463</v>
      </c>
      <c r="D8" s="19" t="s">
        <v>459</v>
      </c>
      <c r="E8" s="20" t="s">
        <v>464</v>
      </c>
      <c r="F8" s="21" t="s">
        <v>204</v>
      </c>
      <c r="G8" s="19" t="s">
        <v>465</v>
      </c>
      <c r="H8" s="21"/>
      <c r="I8" s="19" t="s">
        <v>360</v>
      </c>
      <c r="J8" s="19" t="s">
        <v>188</v>
      </c>
      <c r="K8" s="23"/>
      <c r="L8" s="23" t="s">
        <v>87</v>
      </c>
      <c r="M8" s="31">
        <v>45645</v>
      </c>
      <c r="N8" s="23" t="s">
        <v>87</v>
      </c>
      <c r="O8" s="19"/>
    </row>
    <row r="9" spans="1:15" ht="48.75" customHeight="1">
      <c r="A9" s="28" t="str">
        <f t="shared" si="0"/>
        <v>TC_CHATAAK_PDP_PAGE_007</v>
      </c>
      <c r="B9" s="29" t="s">
        <v>436</v>
      </c>
      <c r="C9" s="19" t="s">
        <v>466</v>
      </c>
      <c r="D9" s="19" t="s">
        <v>467</v>
      </c>
      <c r="E9" s="20" t="s">
        <v>468</v>
      </c>
      <c r="F9" s="19" t="s">
        <v>469</v>
      </c>
      <c r="G9" s="19" t="s">
        <v>470</v>
      </c>
      <c r="H9" s="20"/>
      <c r="I9" s="19" t="s">
        <v>360</v>
      </c>
      <c r="J9" s="19" t="s">
        <v>188</v>
      </c>
      <c r="K9" s="23"/>
      <c r="L9" s="23" t="s">
        <v>87</v>
      </c>
      <c r="M9" s="31">
        <v>45645</v>
      </c>
      <c r="N9" s="23" t="s">
        <v>87</v>
      </c>
      <c r="O9" s="19"/>
    </row>
    <row r="10" spans="1:15" ht="48.75" customHeight="1">
      <c r="A10" s="28" t="str">
        <f t="shared" si="0"/>
        <v>TC_CHATAAK_PDP_PAGE_008</v>
      </c>
      <c r="B10" s="29" t="s">
        <v>436</v>
      </c>
      <c r="C10" s="19" t="s">
        <v>471</v>
      </c>
      <c r="D10" s="19" t="s">
        <v>472</v>
      </c>
      <c r="E10" s="20" t="s">
        <v>473</v>
      </c>
      <c r="F10" s="19" t="s">
        <v>474</v>
      </c>
      <c r="G10" s="19" t="s">
        <v>475</v>
      </c>
      <c r="H10" s="21"/>
      <c r="I10" s="19" t="s">
        <v>243</v>
      </c>
      <c r="J10" s="19" t="s">
        <v>452</v>
      </c>
      <c r="K10" s="23"/>
      <c r="L10" s="23" t="s">
        <v>87</v>
      </c>
      <c r="M10" s="31">
        <v>45645</v>
      </c>
      <c r="N10" s="23" t="s">
        <v>87</v>
      </c>
      <c r="O10" s="53"/>
    </row>
    <row r="11" spans="1:15" ht="48.75" customHeight="1">
      <c r="A11" s="28" t="str">
        <f t="shared" si="0"/>
        <v>TC_CHATAAK_PDP_PAGE_009</v>
      </c>
      <c r="B11" s="29" t="s">
        <v>436</v>
      </c>
      <c r="C11" s="19" t="s">
        <v>476</v>
      </c>
      <c r="D11" s="19" t="s">
        <v>477</v>
      </c>
      <c r="E11" s="19" t="s">
        <v>478</v>
      </c>
      <c r="F11" s="19" t="s">
        <v>479</v>
      </c>
      <c r="G11" s="19" t="s">
        <v>480</v>
      </c>
      <c r="H11" s="21"/>
      <c r="I11" s="19" t="s">
        <v>360</v>
      </c>
      <c r="J11" s="19" t="s">
        <v>188</v>
      </c>
      <c r="K11" s="23"/>
      <c r="L11" s="23" t="s">
        <v>87</v>
      </c>
      <c r="M11" s="31">
        <v>45645</v>
      </c>
      <c r="N11" s="23" t="s">
        <v>87</v>
      </c>
      <c r="O11" s="53"/>
    </row>
    <row r="12" spans="1:15" ht="48.75" customHeight="1">
      <c r="A12" s="28" t="str">
        <f t="shared" si="0"/>
        <v>TC_CHATAAK_PDP_PAGE_010</v>
      </c>
      <c r="B12" s="29" t="s">
        <v>436</v>
      </c>
      <c r="C12" s="19" t="s">
        <v>481</v>
      </c>
      <c r="D12" s="19" t="s">
        <v>482</v>
      </c>
      <c r="E12" s="19" t="s">
        <v>483</v>
      </c>
      <c r="F12" s="19" t="s">
        <v>484</v>
      </c>
      <c r="G12" s="19" t="s">
        <v>485</v>
      </c>
      <c r="H12" s="54"/>
      <c r="I12" s="19" t="s">
        <v>243</v>
      </c>
      <c r="J12" s="19" t="s">
        <v>452</v>
      </c>
      <c r="K12" s="23"/>
      <c r="L12" s="23" t="s">
        <v>87</v>
      </c>
      <c r="M12" s="31">
        <v>45645</v>
      </c>
      <c r="N12" s="23" t="s">
        <v>87</v>
      </c>
      <c r="O12" s="19"/>
    </row>
    <row r="13" spans="1:15" ht="48.75" customHeight="1">
      <c r="A13" s="28" t="str">
        <f t="shared" si="0"/>
        <v>TC_CHATAAK_PDP_PAGE_011</v>
      </c>
      <c r="B13" s="29" t="s">
        <v>436</v>
      </c>
      <c r="C13" s="19" t="s">
        <v>486</v>
      </c>
      <c r="D13" s="19" t="s">
        <v>487</v>
      </c>
      <c r="E13" s="20" t="s">
        <v>488</v>
      </c>
      <c r="F13" s="19" t="s">
        <v>489</v>
      </c>
      <c r="G13" s="19" t="s">
        <v>490</v>
      </c>
      <c r="H13" s="21"/>
      <c r="I13" s="19" t="s">
        <v>360</v>
      </c>
      <c r="J13" s="19" t="s">
        <v>188</v>
      </c>
      <c r="K13" s="23"/>
      <c r="L13" s="23" t="s">
        <v>87</v>
      </c>
      <c r="M13" s="31">
        <v>45645</v>
      </c>
      <c r="N13" s="23" t="s">
        <v>87</v>
      </c>
      <c r="O13" s="53"/>
    </row>
    <row r="14" spans="1:15" ht="48.75" customHeight="1">
      <c r="A14" s="28" t="str">
        <f t="shared" si="0"/>
        <v>TC_CHATAAK_PDP_PAGE_012</v>
      </c>
      <c r="B14" s="29" t="s">
        <v>436</v>
      </c>
      <c r="C14" s="19" t="s">
        <v>491</v>
      </c>
      <c r="D14" s="19" t="s">
        <v>492</v>
      </c>
      <c r="E14" s="20" t="s">
        <v>493</v>
      </c>
      <c r="F14" s="19" t="s">
        <v>494</v>
      </c>
      <c r="G14" s="19" t="s">
        <v>495</v>
      </c>
      <c r="H14" s="19"/>
      <c r="I14" s="19" t="s">
        <v>243</v>
      </c>
      <c r="J14" s="19" t="s">
        <v>452</v>
      </c>
      <c r="K14" s="23"/>
      <c r="L14" s="23" t="s">
        <v>87</v>
      </c>
      <c r="M14" s="31">
        <v>45645</v>
      </c>
      <c r="N14" s="23" t="s">
        <v>87</v>
      </c>
      <c r="O14" s="19"/>
    </row>
    <row r="15" spans="1:15" ht="48.75" customHeight="1">
      <c r="A15" s="28" t="str">
        <f t="shared" si="0"/>
        <v>TC_CHATAAK_PDP_PAGE_013</v>
      </c>
      <c r="B15" s="29" t="s">
        <v>436</v>
      </c>
      <c r="C15" s="19" t="s">
        <v>496</v>
      </c>
      <c r="D15" s="19" t="s">
        <v>497</v>
      </c>
      <c r="E15" s="20" t="s">
        <v>498</v>
      </c>
      <c r="F15" s="19" t="s">
        <v>499</v>
      </c>
      <c r="G15" s="19" t="s">
        <v>500</v>
      </c>
      <c r="H15" s="30"/>
      <c r="I15" s="19" t="s">
        <v>243</v>
      </c>
      <c r="J15" s="19" t="s">
        <v>452</v>
      </c>
      <c r="K15" s="23"/>
      <c r="L15" s="23" t="s">
        <v>87</v>
      </c>
      <c r="M15" s="31">
        <v>45645</v>
      </c>
      <c r="N15" s="23" t="s">
        <v>87</v>
      </c>
      <c r="O15" s="19"/>
    </row>
    <row r="16" spans="1:15" ht="48.75" customHeight="1">
      <c r="A16" s="28" t="str">
        <f t="shared" si="0"/>
        <v>TC_CHATAAK_PDP_PAGE_014</v>
      </c>
      <c r="B16" s="29" t="s">
        <v>436</v>
      </c>
      <c r="C16" s="19" t="s">
        <v>501</v>
      </c>
      <c r="D16" s="19" t="s">
        <v>459</v>
      </c>
      <c r="E16" s="20" t="s">
        <v>502</v>
      </c>
      <c r="F16" s="19" t="s">
        <v>503</v>
      </c>
      <c r="G16" s="19" t="s">
        <v>504</v>
      </c>
      <c r="H16" s="21"/>
      <c r="I16" s="19" t="s">
        <v>243</v>
      </c>
      <c r="J16" s="19" t="s">
        <v>452</v>
      </c>
      <c r="K16" s="23"/>
      <c r="L16" s="23" t="s">
        <v>87</v>
      </c>
      <c r="M16" s="31">
        <v>45645</v>
      </c>
      <c r="N16" s="23" t="s">
        <v>87</v>
      </c>
      <c r="O16" s="53"/>
    </row>
    <row r="17" spans="1:15" ht="48.75" customHeight="1">
      <c r="A17" s="28" t="str">
        <f t="shared" si="0"/>
        <v>TC_CHATAAK_PDP_PAGE_015</v>
      </c>
      <c r="B17" s="29" t="s">
        <v>436</v>
      </c>
      <c r="C17" s="19" t="s">
        <v>505</v>
      </c>
      <c r="D17" s="21" t="s">
        <v>204</v>
      </c>
      <c r="E17" s="20" t="s">
        <v>506</v>
      </c>
      <c r="F17" s="21" t="s">
        <v>204</v>
      </c>
      <c r="G17" s="19" t="s">
        <v>507</v>
      </c>
      <c r="H17" s="61"/>
      <c r="I17" s="19" t="s">
        <v>360</v>
      </c>
      <c r="J17" s="19" t="s">
        <v>188</v>
      </c>
      <c r="K17" s="23"/>
      <c r="L17" s="23" t="s">
        <v>87</v>
      </c>
      <c r="M17" s="31">
        <v>45645</v>
      </c>
      <c r="N17" s="23" t="s">
        <v>87</v>
      </c>
      <c r="O17" s="19"/>
    </row>
    <row r="18" spans="1:15" ht="48.75" customHeight="1">
      <c r="A18" s="28" t="str">
        <f t="shared" si="0"/>
        <v>TC_CHATAAK_PDP_PAGE_016</v>
      </c>
      <c r="B18" s="29" t="s">
        <v>436</v>
      </c>
      <c r="C18" s="19" t="s">
        <v>508</v>
      </c>
      <c r="D18" s="19" t="s">
        <v>509</v>
      </c>
      <c r="E18" s="20" t="s">
        <v>510</v>
      </c>
      <c r="F18" s="19" t="s">
        <v>511</v>
      </c>
      <c r="G18" s="19" t="s">
        <v>512</v>
      </c>
      <c r="H18" s="19"/>
      <c r="I18" s="19" t="s">
        <v>243</v>
      </c>
      <c r="J18" s="19" t="s">
        <v>452</v>
      </c>
      <c r="K18" s="23"/>
      <c r="L18" s="23" t="s">
        <v>87</v>
      </c>
      <c r="M18" s="31">
        <v>45645</v>
      </c>
      <c r="N18" s="23" t="s">
        <v>87</v>
      </c>
      <c r="O18" s="19"/>
    </row>
    <row r="19" spans="1:15" ht="48.75" customHeight="1">
      <c r="A19" s="28" t="str">
        <f t="shared" si="0"/>
        <v>TC_CHATAAK_PDP_PAGE_017</v>
      </c>
      <c r="B19" s="29" t="s">
        <v>436</v>
      </c>
      <c r="C19" s="19" t="s">
        <v>513</v>
      </c>
      <c r="D19" s="19" t="s">
        <v>472</v>
      </c>
      <c r="E19" s="20" t="s">
        <v>514</v>
      </c>
      <c r="F19" s="19" t="s">
        <v>515</v>
      </c>
      <c r="G19" s="19" t="s">
        <v>516</v>
      </c>
      <c r="H19" s="19"/>
      <c r="I19" s="19" t="s">
        <v>360</v>
      </c>
      <c r="J19" s="19" t="s">
        <v>188</v>
      </c>
      <c r="K19" s="23"/>
      <c r="L19" s="23" t="s">
        <v>87</v>
      </c>
      <c r="M19" s="31">
        <v>45645</v>
      </c>
      <c r="N19" s="23" t="s">
        <v>87</v>
      </c>
      <c r="O19" s="19"/>
    </row>
    <row r="20" spans="1:15" ht="48.75" customHeight="1">
      <c r="A20" s="28" t="str">
        <f t="shared" si="0"/>
        <v>TC_CHATAAK_PDP_PAGE_018</v>
      </c>
      <c r="B20" s="29" t="s">
        <v>436</v>
      </c>
      <c r="C20" s="19" t="s">
        <v>517</v>
      </c>
      <c r="D20" s="19" t="s">
        <v>518</v>
      </c>
      <c r="E20" s="20" t="s">
        <v>519</v>
      </c>
      <c r="F20" s="19" t="s">
        <v>520</v>
      </c>
      <c r="G20" s="19" t="s">
        <v>521</v>
      </c>
      <c r="H20" s="19"/>
      <c r="I20" s="19" t="s">
        <v>243</v>
      </c>
      <c r="J20" s="19" t="s">
        <v>452</v>
      </c>
      <c r="K20" s="23"/>
      <c r="L20" s="23" t="s">
        <v>87</v>
      </c>
      <c r="M20" s="31">
        <v>45645</v>
      </c>
      <c r="N20" s="23" t="s">
        <v>87</v>
      </c>
      <c r="O20" s="19"/>
    </row>
    <row r="21" spans="1:15" ht="48.75" customHeight="1">
      <c r="A21" s="28" t="str">
        <f t="shared" si="0"/>
        <v>TC_CHATAAK_PDP_PAGE_019</v>
      </c>
      <c r="B21" s="29" t="s">
        <v>436</v>
      </c>
      <c r="C21" s="19" t="s">
        <v>522</v>
      </c>
      <c r="D21" s="19" t="s">
        <v>523</v>
      </c>
      <c r="E21" s="20" t="s">
        <v>524</v>
      </c>
      <c r="F21" s="19" t="s">
        <v>469</v>
      </c>
      <c r="G21" s="19" t="s">
        <v>525</v>
      </c>
      <c r="H21" s="19"/>
      <c r="I21" s="19" t="s">
        <v>360</v>
      </c>
      <c r="J21" s="19" t="s">
        <v>188</v>
      </c>
      <c r="K21" s="19"/>
      <c r="L21" s="23" t="s">
        <v>87</v>
      </c>
      <c r="M21" s="31">
        <v>45645</v>
      </c>
      <c r="N21" s="23" t="s">
        <v>87</v>
      </c>
      <c r="O21" s="19"/>
    </row>
    <row r="22" spans="1:15" ht="48.75" customHeight="1">
      <c r="A22" s="28" t="str">
        <f t="shared" si="0"/>
        <v>TC_CHATAAK_PDP_PAGE_020</v>
      </c>
      <c r="B22" s="29" t="s">
        <v>436</v>
      </c>
      <c r="C22" s="19" t="s">
        <v>526</v>
      </c>
      <c r="D22" s="19" t="s">
        <v>527</v>
      </c>
      <c r="E22" s="20" t="s">
        <v>528</v>
      </c>
      <c r="F22" s="19" t="s">
        <v>529</v>
      </c>
      <c r="G22" s="19" t="s">
        <v>530</v>
      </c>
      <c r="H22" s="19"/>
      <c r="I22" s="19" t="s">
        <v>386</v>
      </c>
      <c r="J22" s="19" t="s">
        <v>452</v>
      </c>
      <c r="K22" s="19"/>
      <c r="L22" s="23" t="s">
        <v>87</v>
      </c>
      <c r="M22" s="31">
        <v>45645</v>
      </c>
      <c r="N22" s="23" t="s">
        <v>87</v>
      </c>
      <c r="O22" s="19"/>
    </row>
    <row r="23" spans="1:15" ht="48.75" customHeight="1">
      <c r="A23" s="28" t="str">
        <f t="shared" si="0"/>
        <v>TC_CHATAAK_PDP_PAGE_021</v>
      </c>
      <c r="B23" s="29" t="s">
        <v>436</v>
      </c>
      <c r="C23" s="19" t="s">
        <v>531</v>
      </c>
      <c r="D23" s="19" t="s">
        <v>532</v>
      </c>
      <c r="E23" s="20" t="s">
        <v>533</v>
      </c>
      <c r="F23" s="21" t="s">
        <v>204</v>
      </c>
      <c r="G23" s="19" t="s">
        <v>534</v>
      </c>
      <c r="H23" s="19"/>
      <c r="I23" s="19" t="s">
        <v>360</v>
      </c>
      <c r="J23" s="19" t="s">
        <v>188</v>
      </c>
      <c r="K23" s="19"/>
      <c r="L23" s="23" t="s">
        <v>87</v>
      </c>
      <c r="M23" s="31">
        <v>45645</v>
      </c>
      <c r="N23" s="23" t="s">
        <v>87</v>
      </c>
      <c r="O23" s="19"/>
    </row>
    <row r="24" spans="1:15" ht="48.75" customHeight="1">
      <c r="A24" s="28" t="str">
        <f t="shared" si="0"/>
        <v>TC_CHATAAK_PDP_PAGE_022</v>
      </c>
      <c r="B24" s="29" t="s">
        <v>436</v>
      </c>
      <c r="C24" s="19" t="s">
        <v>535</v>
      </c>
      <c r="D24" s="19" t="s">
        <v>536</v>
      </c>
      <c r="E24" s="20" t="s">
        <v>537</v>
      </c>
      <c r="F24" s="19" t="s">
        <v>538</v>
      </c>
      <c r="G24" s="19" t="s">
        <v>539</v>
      </c>
      <c r="H24" s="19"/>
      <c r="I24" s="19" t="s">
        <v>360</v>
      </c>
      <c r="J24" s="19" t="s">
        <v>188</v>
      </c>
      <c r="K24" s="19"/>
      <c r="L24" s="23" t="s">
        <v>87</v>
      </c>
      <c r="M24" s="31">
        <v>45645</v>
      </c>
      <c r="N24" s="23" t="s">
        <v>87</v>
      </c>
      <c r="O24" s="19"/>
    </row>
    <row r="25" spans="1:15" ht="48.75" customHeight="1">
      <c r="A25" s="28" t="str">
        <f t="shared" si="0"/>
        <v>TC_CHATAAK_PDP_PAGE_023</v>
      </c>
      <c r="B25" s="29" t="s">
        <v>436</v>
      </c>
      <c r="C25" s="19" t="s">
        <v>540</v>
      </c>
      <c r="D25" s="21" t="s">
        <v>204</v>
      </c>
      <c r="E25" s="19" t="s">
        <v>541</v>
      </c>
      <c r="F25" s="21" t="s">
        <v>204</v>
      </c>
      <c r="G25" s="19" t="s">
        <v>542</v>
      </c>
      <c r="H25" s="19"/>
      <c r="I25" s="19" t="s">
        <v>360</v>
      </c>
      <c r="J25" s="19" t="s">
        <v>188</v>
      </c>
      <c r="K25" s="19"/>
      <c r="L25" s="23" t="s">
        <v>87</v>
      </c>
      <c r="M25" s="31">
        <v>45645</v>
      </c>
      <c r="N25" s="23" t="s">
        <v>87</v>
      </c>
      <c r="O25" s="19"/>
    </row>
    <row r="26" spans="1:15" ht="48.75" customHeight="1">
      <c r="A26" s="28" t="str">
        <f t="shared" si="0"/>
        <v>TC_CHATAAK_PDP_PAGE_024</v>
      </c>
      <c r="B26" s="29" t="s">
        <v>436</v>
      </c>
      <c r="C26" s="19" t="s">
        <v>543</v>
      </c>
      <c r="D26" s="21" t="s">
        <v>204</v>
      </c>
      <c r="E26" s="19" t="s">
        <v>544</v>
      </c>
      <c r="F26" s="19" t="s">
        <v>545</v>
      </c>
      <c r="G26" s="19" t="s">
        <v>546</v>
      </c>
      <c r="H26" s="19"/>
      <c r="I26" s="19" t="s">
        <v>243</v>
      </c>
      <c r="J26" s="19" t="s">
        <v>188</v>
      </c>
      <c r="K26" s="19"/>
      <c r="L26" s="23" t="s">
        <v>87</v>
      </c>
      <c r="M26" s="31">
        <v>45645</v>
      </c>
      <c r="N26" s="23" t="s">
        <v>87</v>
      </c>
      <c r="O26" s="19"/>
    </row>
    <row r="27" spans="1:15" ht="48.75" customHeight="1">
      <c r="A27" s="28" t="str">
        <f t="shared" si="0"/>
        <v>TC_CHATAAK_PDP_PAGE_025</v>
      </c>
      <c r="B27" s="29" t="s">
        <v>436</v>
      </c>
      <c r="C27" s="19" t="s">
        <v>547</v>
      </c>
      <c r="D27" s="19" t="s">
        <v>548</v>
      </c>
      <c r="E27" s="20" t="s">
        <v>549</v>
      </c>
      <c r="F27" s="19" t="s">
        <v>550</v>
      </c>
      <c r="G27" s="19" t="s">
        <v>551</v>
      </c>
      <c r="H27" s="19"/>
      <c r="I27" s="19" t="s">
        <v>360</v>
      </c>
      <c r="J27" s="19" t="s">
        <v>188</v>
      </c>
      <c r="K27" s="19"/>
      <c r="L27" s="23" t="s">
        <v>87</v>
      </c>
      <c r="M27" s="31">
        <v>45645</v>
      </c>
      <c r="N27" s="23" t="s">
        <v>87</v>
      </c>
      <c r="O27" s="19"/>
    </row>
    <row r="28" spans="1:15" ht="48.75" customHeight="1">
      <c r="A28" s="28" t="str">
        <f t="shared" si="0"/>
        <v>TC_CHATAAK_PDP_PAGE_026</v>
      </c>
      <c r="B28" s="29" t="s">
        <v>436</v>
      </c>
      <c r="C28" s="19" t="s">
        <v>552</v>
      </c>
      <c r="D28" s="19" t="s">
        <v>553</v>
      </c>
      <c r="E28" s="20" t="s">
        <v>554</v>
      </c>
      <c r="F28" s="19" t="s">
        <v>555</v>
      </c>
      <c r="G28" s="19" t="s">
        <v>556</v>
      </c>
      <c r="H28" s="19"/>
      <c r="I28" s="19" t="s">
        <v>386</v>
      </c>
      <c r="J28" s="19" t="s">
        <v>452</v>
      </c>
      <c r="K28" s="19"/>
      <c r="L28" s="23" t="s">
        <v>87</v>
      </c>
      <c r="M28" s="31">
        <v>45645</v>
      </c>
      <c r="N28" s="23" t="s">
        <v>87</v>
      </c>
      <c r="O28" s="19"/>
    </row>
    <row r="29" spans="1:15" ht="48.75" customHeight="1">
      <c r="A29" s="28" t="str">
        <f t="shared" si="0"/>
        <v>TC_CHATAAK_PDP_PAGE_027</v>
      </c>
      <c r="B29" s="29" t="s">
        <v>436</v>
      </c>
      <c r="C29" s="19" t="s">
        <v>557</v>
      </c>
      <c r="D29" s="19" t="s">
        <v>558</v>
      </c>
      <c r="E29" s="19" t="s">
        <v>559</v>
      </c>
      <c r="F29" s="19" t="s">
        <v>560</v>
      </c>
      <c r="G29" s="19" t="s">
        <v>561</v>
      </c>
      <c r="H29" s="19"/>
      <c r="I29" s="19" t="s">
        <v>360</v>
      </c>
      <c r="J29" s="19" t="s">
        <v>188</v>
      </c>
      <c r="K29" s="19"/>
      <c r="L29" s="23" t="s">
        <v>87</v>
      </c>
      <c r="M29" s="31">
        <v>45645</v>
      </c>
      <c r="N29" s="23" t="s">
        <v>87</v>
      </c>
      <c r="O29" s="19"/>
    </row>
    <row r="30" spans="1:15" ht="48.75" customHeight="1">
      <c r="A30" s="28" t="str">
        <f t="shared" si="0"/>
        <v>TC_CHATAAK_PDP_PAGE_028</v>
      </c>
      <c r="B30" s="29" t="s">
        <v>436</v>
      </c>
      <c r="C30" s="19" t="s">
        <v>562</v>
      </c>
      <c r="D30" s="19" t="s">
        <v>563</v>
      </c>
      <c r="E30" s="20" t="s">
        <v>564</v>
      </c>
      <c r="F30" s="19" t="s">
        <v>565</v>
      </c>
      <c r="G30" s="19" t="s">
        <v>566</v>
      </c>
      <c r="H30" s="19"/>
      <c r="I30" s="19" t="s">
        <v>243</v>
      </c>
      <c r="J30" s="19" t="s">
        <v>188</v>
      </c>
      <c r="K30" s="19"/>
      <c r="L30" s="23" t="s">
        <v>87</v>
      </c>
      <c r="M30" s="31">
        <v>45645</v>
      </c>
      <c r="N30" s="23" t="s">
        <v>87</v>
      </c>
      <c r="O30" s="19"/>
    </row>
    <row r="31" spans="1:15" ht="48.75" customHeight="1">
      <c r="A31" s="28" t="str">
        <f t="shared" si="0"/>
        <v>TC_CHATAAK_PDP_PAGE_029</v>
      </c>
      <c r="B31" s="29" t="s">
        <v>436</v>
      </c>
      <c r="C31" s="19" t="s">
        <v>567</v>
      </c>
      <c r="D31" s="19" t="s">
        <v>568</v>
      </c>
      <c r="E31" s="20" t="s">
        <v>569</v>
      </c>
      <c r="F31" s="19" t="s">
        <v>570</v>
      </c>
      <c r="G31" s="19" t="s">
        <v>571</v>
      </c>
      <c r="H31" s="19"/>
      <c r="I31" s="19" t="s">
        <v>243</v>
      </c>
      <c r="J31" s="19" t="s">
        <v>452</v>
      </c>
      <c r="K31" s="19"/>
      <c r="L31" s="23" t="s">
        <v>87</v>
      </c>
      <c r="M31" s="31">
        <v>45645</v>
      </c>
      <c r="N31" s="23" t="s">
        <v>87</v>
      </c>
      <c r="O31" s="19"/>
    </row>
    <row r="32" spans="1:15" ht="48.75" customHeight="1">
      <c r="A32" s="41" t="str">
        <f t="shared" si="0"/>
        <v>TC_CHATAAK_PDP_PAGE_030</v>
      </c>
      <c r="B32" s="42" t="s">
        <v>436</v>
      </c>
      <c r="C32" s="52" t="s">
        <v>572</v>
      </c>
      <c r="D32" s="52" t="s">
        <v>573</v>
      </c>
      <c r="E32" s="66" t="s">
        <v>574</v>
      </c>
      <c r="F32" s="52" t="s">
        <v>575</v>
      </c>
      <c r="G32" s="52" t="s">
        <v>576</v>
      </c>
      <c r="H32" s="52"/>
      <c r="I32" s="52" t="s">
        <v>360</v>
      </c>
      <c r="J32" s="52" t="s">
        <v>182</v>
      </c>
      <c r="K32" s="52"/>
      <c r="L32" s="44" t="s">
        <v>87</v>
      </c>
      <c r="M32" s="46">
        <v>45645</v>
      </c>
      <c r="N32" s="44" t="s">
        <v>87</v>
      </c>
      <c r="O32" s="52"/>
    </row>
    <row r="33" spans="1:15" ht="48.75" customHeight="1">
      <c r="A33" s="28" t="str">
        <f t="shared" si="0"/>
        <v>TC_CHATAAK_PDP_PAGE_031</v>
      </c>
      <c r="B33" s="29" t="s">
        <v>436</v>
      </c>
      <c r="C33" s="19" t="s">
        <v>577</v>
      </c>
      <c r="D33" s="19" t="s">
        <v>532</v>
      </c>
      <c r="E33" s="20" t="s">
        <v>578</v>
      </c>
      <c r="F33" s="19" t="s">
        <v>579</v>
      </c>
      <c r="G33" s="19" t="s">
        <v>580</v>
      </c>
      <c r="H33" s="19"/>
      <c r="I33" s="19" t="s">
        <v>360</v>
      </c>
      <c r="J33" s="19" t="s">
        <v>182</v>
      </c>
      <c r="K33" s="19"/>
      <c r="L33" s="44" t="s">
        <v>87</v>
      </c>
      <c r="M33" s="46">
        <v>45645</v>
      </c>
      <c r="N33" s="44" t="s">
        <v>87</v>
      </c>
      <c r="O33" s="19"/>
    </row>
  </sheetData>
  <conditionalFormatting sqref="K3:K20">
    <cfRule type="containsText" dxfId="63" priority="1" operator="containsText" text="NOT TESTED">
      <formula>NOT(ISERROR(SEARCH("NOT TESTED",K3)))</formula>
    </cfRule>
    <cfRule type="containsText" dxfId="62" priority="2" operator="containsText" text="BLOCKED">
      <formula>NOT(ISERROR(SEARCH("BLOCKED",K3)))</formula>
    </cfRule>
    <cfRule type="containsText" dxfId="61" priority="3" operator="containsText" text="FAIL">
      <formula>NOT(ISERROR(SEARCH("FAIL",K3)))</formula>
    </cfRule>
    <cfRule type="containsText" dxfId="60" priority="4" operator="containsText" text="PASS">
      <formula>NOT(ISERROR(SEARCH("PASS",K3)))</formula>
    </cfRule>
  </conditionalFormatting>
  <dataValidations count="3">
    <dataValidation type="list" allowBlank="1" showInputMessage="1" showErrorMessage="1" sqref="K3:K20" xr:uid="{840E45E9-E585-44BB-A111-B23AEFA08E8B}">
      <formula1>"PASS, FAIL, Blocked, Not Tested"</formula1>
    </dataValidation>
    <dataValidation type="list" allowBlank="1" showInputMessage="1" showErrorMessage="1" sqref="I1:I1048576" xr:uid="{BEF1FB8D-2DE4-4071-BA2B-B664EE5C66C7}">
      <formula1>"P1,P2,P3,P4,P5"</formula1>
    </dataValidation>
    <dataValidation type="list" allowBlank="1" showInputMessage="1" showErrorMessage="1" sqref="J3:J1048576" xr:uid="{DBC83970-F6D3-474C-8103-7507F344891F}">
      <formula1>"BLOCKER,CRITICAL,MAJOR,MEDIUM,LOW"</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F3592-0D54-42D0-B1BD-16A0EAAF9ECB}">
  <dimension ref="A1:O64"/>
  <sheetViews>
    <sheetView workbookViewId="0">
      <pane ySplit="1" topLeftCell="A46" activePane="bottomLeft" state="frozen"/>
      <selection pane="bottomLeft" activeCell="A3" sqref="A3"/>
    </sheetView>
  </sheetViews>
  <sheetFormatPr defaultRowHeight="87" customHeight="1"/>
  <cols>
    <col min="1" max="1" width="37.140625" customWidth="1"/>
    <col min="2" max="2" width="61.7109375" customWidth="1"/>
    <col min="3" max="3" width="89.42578125" customWidth="1"/>
    <col min="4" max="4" width="86.42578125" customWidth="1"/>
    <col min="5" max="5" width="88.42578125" customWidth="1"/>
    <col min="6" max="6" width="56" bestFit="1" customWidth="1"/>
    <col min="7" max="7" width="99.7109375" customWidth="1"/>
    <col min="8" max="8" width="95.140625" customWidth="1"/>
    <col min="9" max="9" width="20.85546875" customWidth="1"/>
    <col min="10" max="10" width="21.85546875" customWidth="1"/>
    <col min="11" max="11" width="34.28515625" customWidth="1"/>
    <col min="12" max="12" width="23.7109375" customWidth="1"/>
    <col min="13" max="13" width="26.140625" customWidth="1"/>
    <col min="14" max="14" width="21.28515625" customWidth="1"/>
    <col min="15" max="15" width="28.7109375" customWidth="1"/>
  </cols>
  <sheetData>
    <row r="1" spans="1:15" ht="29.25" customHeight="1">
      <c r="A1" s="39" t="s">
        <v>66</v>
      </c>
      <c r="B1" s="39" t="s">
        <v>67</v>
      </c>
      <c r="C1" s="39" t="s">
        <v>68</v>
      </c>
      <c r="D1" s="39" t="s">
        <v>69</v>
      </c>
      <c r="E1" s="39" t="s">
        <v>70</v>
      </c>
      <c r="F1" s="39" t="s">
        <v>71</v>
      </c>
      <c r="G1" s="39" t="s">
        <v>72</v>
      </c>
      <c r="H1" s="39" t="s">
        <v>73</v>
      </c>
      <c r="I1" s="39" t="s">
        <v>24</v>
      </c>
      <c r="J1" s="39" t="s">
        <v>74</v>
      </c>
      <c r="K1" s="39" t="s">
        <v>75</v>
      </c>
      <c r="L1" s="39" t="s">
        <v>76</v>
      </c>
      <c r="M1" s="39" t="s">
        <v>26</v>
      </c>
      <c r="N1" s="39" t="s">
        <v>77</v>
      </c>
      <c r="O1" s="39" t="s">
        <v>169</v>
      </c>
    </row>
    <row r="2" spans="1:15" ht="87" customHeight="1">
      <c r="A2" s="59" t="str">
        <f>HYPERLINK("#'Test Scenarios'!A1", "&lt;&lt;TEST SCENARIOS")</f>
        <v>&lt;&lt;TEST SCENARIOS</v>
      </c>
      <c r="B2" s="27"/>
      <c r="C2" s="22"/>
      <c r="D2" s="22"/>
      <c r="E2" s="22"/>
      <c r="F2" s="22"/>
      <c r="G2" s="22"/>
      <c r="H2" s="22"/>
      <c r="I2" s="22"/>
      <c r="J2" s="22"/>
      <c r="K2" s="22"/>
      <c r="L2" s="22"/>
      <c r="M2" s="28"/>
      <c r="N2" s="23"/>
      <c r="O2" s="19"/>
    </row>
    <row r="3" spans="1:15" ht="87" customHeight="1">
      <c r="A3" s="28" t="str">
        <f>"TC_CHATAAK_CART_PAGE_" &amp; TEXT(ROW(A1), "000")</f>
        <v>TC_CHATAAK_CART_PAGE_001</v>
      </c>
      <c r="B3" s="29" t="s">
        <v>581</v>
      </c>
      <c r="C3" s="19" t="s">
        <v>582</v>
      </c>
      <c r="D3" s="19" t="s">
        <v>583</v>
      </c>
      <c r="E3" s="20" t="s">
        <v>584</v>
      </c>
      <c r="F3" s="19" t="s">
        <v>585</v>
      </c>
      <c r="G3" s="19" t="s">
        <v>586</v>
      </c>
      <c r="H3" s="19"/>
      <c r="I3" s="19" t="s">
        <v>360</v>
      </c>
      <c r="J3" s="19" t="s">
        <v>360</v>
      </c>
      <c r="K3" s="23"/>
      <c r="L3" s="23" t="s">
        <v>87</v>
      </c>
      <c r="M3" s="31">
        <v>45645</v>
      </c>
      <c r="N3" s="23" t="s">
        <v>87</v>
      </c>
      <c r="O3" s="19"/>
    </row>
    <row r="4" spans="1:15" ht="87" customHeight="1">
      <c r="A4" s="28" t="str">
        <f t="shared" ref="A4:A64" si="0">"TC_CHATAAK_CART_PAGE_" &amp; TEXT(ROW(A2), "000")</f>
        <v>TC_CHATAAK_CART_PAGE_002</v>
      </c>
      <c r="B4" s="29" t="s">
        <v>581</v>
      </c>
      <c r="C4" s="19" t="s">
        <v>587</v>
      </c>
      <c r="D4" s="19" t="s">
        <v>588</v>
      </c>
      <c r="E4" s="20" t="s">
        <v>589</v>
      </c>
      <c r="F4" s="19" t="s">
        <v>590</v>
      </c>
      <c r="G4" s="19" t="s">
        <v>591</v>
      </c>
      <c r="H4" s="19"/>
      <c r="I4" s="19" t="s">
        <v>360</v>
      </c>
      <c r="J4" s="19" t="s">
        <v>360</v>
      </c>
      <c r="K4" s="23"/>
      <c r="L4" s="23" t="s">
        <v>87</v>
      </c>
      <c r="M4" s="31">
        <v>45645</v>
      </c>
      <c r="N4" s="23" t="s">
        <v>87</v>
      </c>
      <c r="O4" s="19"/>
    </row>
    <row r="5" spans="1:15" ht="87" customHeight="1">
      <c r="A5" s="28" t="str">
        <f t="shared" si="0"/>
        <v>TC_CHATAAK_CART_PAGE_003</v>
      </c>
      <c r="B5" s="29" t="s">
        <v>581</v>
      </c>
      <c r="C5" s="19" t="s">
        <v>592</v>
      </c>
      <c r="D5" s="19" t="s">
        <v>593</v>
      </c>
      <c r="E5" s="20" t="s">
        <v>594</v>
      </c>
      <c r="F5" s="19" t="s">
        <v>595</v>
      </c>
      <c r="G5" s="19" t="s">
        <v>596</v>
      </c>
      <c r="H5" s="20"/>
      <c r="I5" s="19" t="s">
        <v>360</v>
      </c>
      <c r="J5" s="19" t="s">
        <v>243</v>
      </c>
      <c r="K5" s="23"/>
      <c r="L5" s="23" t="s">
        <v>87</v>
      </c>
      <c r="M5" s="31">
        <v>45645</v>
      </c>
      <c r="N5" s="23" t="s">
        <v>87</v>
      </c>
      <c r="O5" s="19"/>
    </row>
    <row r="6" spans="1:15" ht="87" customHeight="1">
      <c r="A6" s="28" t="str">
        <f t="shared" si="0"/>
        <v>TC_CHATAAK_CART_PAGE_004</v>
      </c>
      <c r="B6" s="29" t="s">
        <v>581</v>
      </c>
      <c r="C6" s="19" t="s">
        <v>597</v>
      </c>
      <c r="D6" s="19" t="s">
        <v>593</v>
      </c>
      <c r="E6" s="20" t="s">
        <v>598</v>
      </c>
      <c r="F6" s="19" t="s">
        <v>595</v>
      </c>
      <c r="G6" s="19" t="s">
        <v>599</v>
      </c>
      <c r="H6" s="19"/>
      <c r="I6" s="19" t="s">
        <v>360</v>
      </c>
      <c r="J6" s="19" t="s">
        <v>360</v>
      </c>
      <c r="K6" s="23"/>
      <c r="L6" s="23" t="s">
        <v>87</v>
      </c>
      <c r="M6" s="31">
        <v>45645</v>
      </c>
      <c r="N6" s="23" t="s">
        <v>87</v>
      </c>
      <c r="O6" s="53"/>
    </row>
    <row r="7" spans="1:15" ht="87" customHeight="1">
      <c r="A7" s="28" t="str">
        <f t="shared" si="0"/>
        <v>TC_CHATAAK_CART_PAGE_005</v>
      </c>
      <c r="B7" s="29" t="s">
        <v>581</v>
      </c>
      <c r="C7" s="19" t="s">
        <v>600</v>
      </c>
      <c r="D7" s="19" t="s">
        <v>601</v>
      </c>
      <c r="E7" s="20" t="s">
        <v>602</v>
      </c>
      <c r="F7" s="19" t="s">
        <v>603</v>
      </c>
      <c r="G7" s="19" t="s">
        <v>604</v>
      </c>
      <c r="H7" s="19"/>
      <c r="I7" s="19" t="s">
        <v>360</v>
      </c>
      <c r="J7" s="19" t="s">
        <v>360</v>
      </c>
      <c r="K7" s="23"/>
      <c r="L7" s="23" t="s">
        <v>87</v>
      </c>
      <c r="M7" s="31">
        <v>45645</v>
      </c>
      <c r="N7" s="23" t="s">
        <v>87</v>
      </c>
      <c r="O7" s="53"/>
    </row>
    <row r="8" spans="1:15" ht="87" customHeight="1">
      <c r="A8" s="28" t="str">
        <f t="shared" si="0"/>
        <v>TC_CHATAAK_CART_PAGE_006</v>
      </c>
      <c r="B8" s="29" t="s">
        <v>581</v>
      </c>
      <c r="C8" s="19" t="s">
        <v>605</v>
      </c>
      <c r="D8" s="19" t="s">
        <v>606</v>
      </c>
      <c r="E8" s="20" t="s">
        <v>607</v>
      </c>
      <c r="F8" s="19" t="s">
        <v>590</v>
      </c>
      <c r="G8" s="19" t="s">
        <v>608</v>
      </c>
      <c r="H8" s="21"/>
      <c r="I8" s="19" t="s">
        <v>360</v>
      </c>
      <c r="J8" s="19" t="s">
        <v>360</v>
      </c>
      <c r="K8" s="23"/>
      <c r="L8" s="23" t="s">
        <v>87</v>
      </c>
      <c r="M8" s="31">
        <v>45645</v>
      </c>
      <c r="N8" s="23" t="s">
        <v>87</v>
      </c>
      <c r="O8" s="19"/>
    </row>
    <row r="9" spans="1:15" ht="87" customHeight="1">
      <c r="A9" s="28" t="str">
        <f t="shared" si="0"/>
        <v>TC_CHATAAK_CART_PAGE_007</v>
      </c>
      <c r="B9" s="29" t="s">
        <v>581</v>
      </c>
      <c r="C9" s="19" t="s">
        <v>609</v>
      </c>
      <c r="D9" s="19" t="s">
        <v>610</v>
      </c>
      <c r="E9" s="20" t="s">
        <v>611</v>
      </c>
      <c r="F9" s="19" t="s">
        <v>612</v>
      </c>
      <c r="G9" s="19" t="s">
        <v>613</v>
      </c>
      <c r="H9" s="20"/>
      <c r="I9" s="19" t="s">
        <v>360</v>
      </c>
      <c r="J9" s="19" t="s">
        <v>243</v>
      </c>
      <c r="K9" s="23"/>
      <c r="L9" s="23" t="s">
        <v>87</v>
      </c>
      <c r="M9" s="31">
        <v>45645</v>
      </c>
      <c r="N9" s="23" t="s">
        <v>87</v>
      </c>
      <c r="O9" s="19"/>
    </row>
    <row r="10" spans="1:15" ht="87" customHeight="1">
      <c r="A10" s="28" t="str">
        <f t="shared" si="0"/>
        <v>TC_CHATAAK_CART_PAGE_008</v>
      </c>
      <c r="B10" s="29" t="s">
        <v>581</v>
      </c>
      <c r="C10" s="19" t="s">
        <v>614</v>
      </c>
      <c r="D10" s="19" t="s">
        <v>593</v>
      </c>
      <c r="E10" s="20" t="s">
        <v>615</v>
      </c>
      <c r="F10" s="19" t="s">
        <v>616</v>
      </c>
      <c r="G10" s="19" t="s">
        <v>617</v>
      </c>
      <c r="H10" s="21"/>
      <c r="I10" s="19" t="s">
        <v>360</v>
      </c>
      <c r="J10" s="19" t="s">
        <v>360</v>
      </c>
      <c r="K10" s="23"/>
      <c r="L10" s="23" t="s">
        <v>87</v>
      </c>
      <c r="M10" s="31">
        <v>45645</v>
      </c>
      <c r="N10" s="23" t="s">
        <v>87</v>
      </c>
      <c r="O10" s="53"/>
    </row>
    <row r="11" spans="1:15" ht="87" customHeight="1">
      <c r="A11" s="28" t="str">
        <f t="shared" si="0"/>
        <v>TC_CHATAAK_CART_PAGE_009</v>
      </c>
      <c r="B11" s="29" t="s">
        <v>581</v>
      </c>
      <c r="C11" s="19" t="s">
        <v>618</v>
      </c>
      <c r="D11" s="19" t="s">
        <v>619</v>
      </c>
      <c r="E11" s="20" t="s">
        <v>620</v>
      </c>
      <c r="F11" s="19" t="s">
        <v>621</v>
      </c>
      <c r="G11" s="19" t="s">
        <v>622</v>
      </c>
      <c r="H11" s="21"/>
      <c r="I11" s="19" t="s">
        <v>386</v>
      </c>
      <c r="J11" s="19" t="s">
        <v>243</v>
      </c>
      <c r="K11" s="23"/>
      <c r="L11" s="23" t="s">
        <v>87</v>
      </c>
      <c r="M11" s="31">
        <v>45645</v>
      </c>
      <c r="N11" s="23" t="s">
        <v>87</v>
      </c>
      <c r="O11" s="53"/>
    </row>
    <row r="12" spans="1:15" ht="87" customHeight="1">
      <c r="A12" s="28" t="str">
        <f t="shared" si="0"/>
        <v>TC_CHATAAK_CART_PAGE_010</v>
      </c>
      <c r="B12" s="29" t="s">
        <v>581</v>
      </c>
      <c r="C12" s="19" t="s">
        <v>623</v>
      </c>
      <c r="D12" s="19" t="s">
        <v>619</v>
      </c>
      <c r="E12" s="20" t="s">
        <v>624</v>
      </c>
      <c r="F12" s="19" t="s">
        <v>621</v>
      </c>
      <c r="G12" s="19" t="s">
        <v>625</v>
      </c>
      <c r="H12" s="54"/>
      <c r="I12" s="19" t="s">
        <v>243</v>
      </c>
      <c r="J12" s="19" t="s">
        <v>360</v>
      </c>
      <c r="K12" s="23"/>
      <c r="L12" s="23" t="s">
        <v>87</v>
      </c>
      <c r="M12" s="31">
        <v>45645</v>
      </c>
      <c r="N12" s="23" t="s">
        <v>87</v>
      </c>
      <c r="O12" s="19"/>
    </row>
    <row r="13" spans="1:15" ht="87" customHeight="1">
      <c r="A13" s="28" t="str">
        <f t="shared" si="0"/>
        <v>TC_CHATAAK_CART_PAGE_011</v>
      </c>
      <c r="B13" s="29" t="s">
        <v>581</v>
      </c>
      <c r="C13" s="19" t="s">
        <v>626</v>
      </c>
      <c r="D13" s="19" t="s">
        <v>627</v>
      </c>
      <c r="E13" s="20" t="s">
        <v>628</v>
      </c>
      <c r="F13" s="19" t="s">
        <v>595</v>
      </c>
      <c r="G13" s="19" t="s">
        <v>629</v>
      </c>
      <c r="H13" s="21"/>
      <c r="I13" s="19" t="s">
        <v>360</v>
      </c>
      <c r="J13" s="19" t="s">
        <v>360</v>
      </c>
      <c r="K13" s="23"/>
      <c r="L13" s="23" t="s">
        <v>87</v>
      </c>
      <c r="M13" s="31">
        <v>45645</v>
      </c>
      <c r="N13" s="23" t="s">
        <v>87</v>
      </c>
      <c r="O13" s="53"/>
    </row>
    <row r="14" spans="1:15" ht="87" customHeight="1">
      <c r="A14" s="28" t="str">
        <f t="shared" si="0"/>
        <v>TC_CHATAAK_CART_PAGE_012</v>
      </c>
      <c r="B14" s="29" t="s">
        <v>581</v>
      </c>
      <c r="C14" s="19" t="s">
        <v>630</v>
      </c>
      <c r="D14" s="19" t="s">
        <v>631</v>
      </c>
      <c r="E14" s="20" t="s">
        <v>632</v>
      </c>
      <c r="F14" s="19" t="s">
        <v>590</v>
      </c>
      <c r="G14" s="19" t="s">
        <v>633</v>
      </c>
      <c r="H14" s="19"/>
      <c r="I14" s="19" t="s">
        <v>243</v>
      </c>
      <c r="J14" s="19" t="s">
        <v>243</v>
      </c>
      <c r="K14" s="23"/>
      <c r="L14" s="23" t="s">
        <v>87</v>
      </c>
      <c r="M14" s="31">
        <v>45645</v>
      </c>
      <c r="N14" s="23" t="s">
        <v>87</v>
      </c>
      <c r="O14" s="19"/>
    </row>
    <row r="15" spans="1:15" ht="87" customHeight="1">
      <c r="A15" s="28" t="str">
        <f t="shared" si="0"/>
        <v>TC_CHATAAK_CART_PAGE_013</v>
      </c>
      <c r="B15" s="29" t="s">
        <v>581</v>
      </c>
      <c r="C15" s="19" t="s">
        <v>634</v>
      </c>
      <c r="D15" s="19" t="s">
        <v>635</v>
      </c>
      <c r="E15" s="20" t="s">
        <v>636</v>
      </c>
      <c r="F15" s="19" t="s">
        <v>595</v>
      </c>
      <c r="G15" s="19" t="s">
        <v>637</v>
      </c>
      <c r="H15" s="30"/>
      <c r="I15" s="19" t="s">
        <v>243</v>
      </c>
      <c r="J15" s="19" t="s">
        <v>243</v>
      </c>
      <c r="K15" s="23"/>
      <c r="L15" s="23" t="s">
        <v>87</v>
      </c>
      <c r="M15" s="31">
        <v>45645</v>
      </c>
      <c r="N15" s="23" t="s">
        <v>87</v>
      </c>
      <c r="O15" s="19"/>
    </row>
    <row r="16" spans="1:15" ht="87" customHeight="1">
      <c r="A16" s="28" t="str">
        <f t="shared" si="0"/>
        <v>TC_CHATAAK_CART_PAGE_014</v>
      </c>
      <c r="B16" s="29" t="s">
        <v>581</v>
      </c>
      <c r="C16" s="19" t="s">
        <v>638</v>
      </c>
      <c r="D16" s="19" t="s">
        <v>593</v>
      </c>
      <c r="E16" s="20" t="s">
        <v>639</v>
      </c>
      <c r="F16" s="19" t="s">
        <v>590</v>
      </c>
      <c r="G16" s="19" t="s">
        <v>640</v>
      </c>
      <c r="H16" s="21"/>
      <c r="I16" s="19" t="s">
        <v>243</v>
      </c>
      <c r="J16" s="19" t="s">
        <v>243</v>
      </c>
      <c r="K16" s="23"/>
      <c r="L16" s="23" t="s">
        <v>87</v>
      </c>
      <c r="M16" s="31">
        <v>45645</v>
      </c>
      <c r="N16" s="23" t="s">
        <v>87</v>
      </c>
      <c r="O16" s="53"/>
    </row>
    <row r="17" spans="1:15" ht="87" customHeight="1">
      <c r="A17" s="28" t="str">
        <f t="shared" si="0"/>
        <v>TC_CHATAAK_CART_PAGE_015</v>
      </c>
      <c r="B17" s="29" t="s">
        <v>581</v>
      </c>
      <c r="C17" s="19" t="s">
        <v>641</v>
      </c>
      <c r="D17" s="19" t="s">
        <v>642</v>
      </c>
      <c r="E17" s="20" t="s">
        <v>643</v>
      </c>
      <c r="F17" s="19" t="s">
        <v>590</v>
      </c>
      <c r="G17" s="19" t="s">
        <v>644</v>
      </c>
      <c r="H17" s="61"/>
      <c r="I17" s="19" t="s">
        <v>243</v>
      </c>
      <c r="J17" s="19" t="s">
        <v>243</v>
      </c>
      <c r="K17" s="23"/>
      <c r="L17" s="23" t="s">
        <v>87</v>
      </c>
      <c r="M17" s="31">
        <v>45645</v>
      </c>
      <c r="N17" s="23" t="s">
        <v>87</v>
      </c>
      <c r="O17" s="19"/>
    </row>
    <row r="18" spans="1:15" ht="87" customHeight="1">
      <c r="A18" s="28" t="str">
        <f t="shared" si="0"/>
        <v>TC_CHATAAK_CART_PAGE_016</v>
      </c>
      <c r="B18" s="29" t="s">
        <v>581</v>
      </c>
      <c r="C18" s="19" t="s">
        <v>645</v>
      </c>
      <c r="D18" s="19" t="s">
        <v>646</v>
      </c>
      <c r="E18" s="20" t="s">
        <v>647</v>
      </c>
      <c r="F18" s="19" t="s">
        <v>621</v>
      </c>
      <c r="G18" s="19" t="s">
        <v>648</v>
      </c>
      <c r="H18" s="19"/>
      <c r="I18" s="19" t="s">
        <v>243</v>
      </c>
      <c r="J18" s="19" t="s">
        <v>360</v>
      </c>
      <c r="K18" s="23"/>
      <c r="L18" s="23" t="s">
        <v>87</v>
      </c>
      <c r="M18" s="31">
        <v>45645</v>
      </c>
      <c r="N18" s="23" t="s">
        <v>87</v>
      </c>
      <c r="O18" s="19"/>
    </row>
    <row r="19" spans="1:15" ht="87" customHeight="1">
      <c r="A19" s="28" t="str">
        <f t="shared" si="0"/>
        <v>TC_CHATAAK_CART_PAGE_017</v>
      </c>
      <c r="B19" s="29" t="s">
        <v>581</v>
      </c>
      <c r="C19" s="19" t="s">
        <v>649</v>
      </c>
      <c r="D19" s="19" t="s">
        <v>650</v>
      </c>
      <c r="E19" s="20" t="s">
        <v>651</v>
      </c>
      <c r="F19" s="19" t="s">
        <v>652</v>
      </c>
      <c r="G19" s="19" t="s">
        <v>653</v>
      </c>
      <c r="H19" s="19"/>
      <c r="I19" s="19" t="s">
        <v>386</v>
      </c>
      <c r="J19" s="19" t="s">
        <v>386</v>
      </c>
      <c r="K19" s="23"/>
      <c r="L19" s="23" t="s">
        <v>87</v>
      </c>
      <c r="M19" s="31">
        <v>45645</v>
      </c>
      <c r="N19" s="23" t="s">
        <v>87</v>
      </c>
      <c r="O19" s="19"/>
    </row>
    <row r="20" spans="1:15" ht="87" customHeight="1">
      <c r="A20" s="28" t="str">
        <f t="shared" si="0"/>
        <v>TC_CHATAAK_CART_PAGE_018</v>
      </c>
      <c r="B20" s="29" t="s">
        <v>581</v>
      </c>
      <c r="C20" s="19" t="s">
        <v>654</v>
      </c>
      <c r="D20" s="19" t="s">
        <v>606</v>
      </c>
      <c r="E20" s="20" t="s">
        <v>655</v>
      </c>
      <c r="F20" s="19" t="s">
        <v>590</v>
      </c>
      <c r="G20" s="19" t="s">
        <v>656</v>
      </c>
      <c r="H20" s="19"/>
      <c r="I20" s="19" t="s">
        <v>243</v>
      </c>
      <c r="J20" s="19" t="s">
        <v>243</v>
      </c>
      <c r="K20" s="23"/>
      <c r="L20" s="23" t="s">
        <v>87</v>
      </c>
      <c r="M20" s="31">
        <v>45645</v>
      </c>
      <c r="N20" s="23" t="s">
        <v>87</v>
      </c>
      <c r="O20" s="19"/>
    </row>
    <row r="21" spans="1:15" ht="87" customHeight="1">
      <c r="A21" s="28" t="str">
        <f t="shared" si="0"/>
        <v>TC_CHATAAK_CART_PAGE_019</v>
      </c>
      <c r="B21" s="29" t="s">
        <v>581</v>
      </c>
      <c r="C21" s="19" t="s">
        <v>657</v>
      </c>
      <c r="D21" s="19" t="s">
        <v>658</v>
      </c>
      <c r="E21" s="20" t="s">
        <v>659</v>
      </c>
      <c r="F21" s="19" t="s">
        <v>590</v>
      </c>
      <c r="G21" s="19" t="s">
        <v>660</v>
      </c>
      <c r="H21" s="19"/>
      <c r="I21" s="19" t="s">
        <v>360</v>
      </c>
      <c r="J21" s="19" t="s">
        <v>243</v>
      </c>
      <c r="K21" s="19"/>
      <c r="L21" s="23" t="s">
        <v>87</v>
      </c>
      <c r="M21" s="31">
        <v>45645</v>
      </c>
      <c r="N21" s="23" t="s">
        <v>87</v>
      </c>
      <c r="O21" s="19"/>
    </row>
    <row r="22" spans="1:15" ht="87" customHeight="1">
      <c r="A22" s="28" t="str">
        <f t="shared" si="0"/>
        <v>TC_CHATAAK_CART_PAGE_020</v>
      </c>
      <c r="B22" s="29" t="s">
        <v>581</v>
      </c>
      <c r="C22" s="19" t="s">
        <v>661</v>
      </c>
      <c r="D22" s="19" t="s">
        <v>662</v>
      </c>
      <c r="E22" s="20" t="s">
        <v>663</v>
      </c>
      <c r="F22" s="19" t="s">
        <v>664</v>
      </c>
      <c r="G22" s="19" t="s">
        <v>665</v>
      </c>
      <c r="H22" s="19"/>
      <c r="I22" s="19" t="s">
        <v>360</v>
      </c>
      <c r="J22" s="19" t="s">
        <v>243</v>
      </c>
      <c r="K22" s="19"/>
      <c r="L22" s="23" t="s">
        <v>87</v>
      </c>
      <c r="M22" s="31">
        <v>45645</v>
      </c>
      <c r="N22" s="23" t="s">
        <v>87</v>
      </c>
      <c r="O22" s="19"/>
    </row>
    <row r="23" spans="1:15" ht="87" customHeight="1">
      <c r="A23" s="28" t="str">
        <f t="shared" si="0"/>
        <v>TC_CHATAAK_CART_PAGE_021</v>
      </c>
      <c r="B23" s="29" t="s">
        <v>581</v>
      </c>
      <c r="C23" s="19" t="s">
        <v>666</v>
      </c>
      <c r="D23" s="19" t="s">
        <v>667</v>
      </c>
      <c r="E23" s="20" t="s">
        <v>668</v>
      </c>
      <c r="F23" s="19" t="s">
        <v>595</v>
      </c>
      <c r="G23" s="19" t="s">
        <v>669</v>
      </c>
      <c r="H23" s="19"/>
      <c r="I23" s="19" t="s">
        <v>360</v>
      </c>
      <c r="J23" s="19" t="s">
        <v>360</v>
      </c>
      <c r="K23" s="19"/>
      <c r="L23" s="23" t="s">
        <v>87</v>
      </c>
      <c r="M23" s="31">
        <v>45645</v>
      </c>
      <c r="N23" s="23" t="s">
        <v>87</v>
      </c>
      <c r="O23" s="19"/>
    </row>
    <row r="24" spans="1:15" ht="87" customHeight="1">
      <c r="A24" s="28" t="str">
        <f t="shared" si="0"/>
        <v>TC_CHATAAK_CART_PAGE_022</v>
      </c>
      <c r="B24" s="29" t="s">
        <v>581</v>
      </c>
      <c r="C24" s="19" t="s">
        <v>670</v>
      </c>
      <c r="D24" s="19" t="s">
        <v>593</v>
      </c>
      <c r="E24" s="20" t="s">
        <v>671</v>
      </c>
      <c r="F24" s="19" t="s">
        <v>595</v>
      </c>
      <c r="G24" s="19" t="s">
        <v>672</v>
      </c>
      <c r="H24" s="19"/>
      <c r="I24" s="19" t="s">
        <v>243</v>
      </c>
      <c r="J24" s="19" t="s">
        <v>386</v>
      </c>
      <c r="K24" s="19"/>
      <c r="L24" s="23" t="s">
        <v>87</v>
      </c>
      <c r="M24" s="31">
        <v>45645</v>
      </c>
      <c r="N24" s="23" t="s">
        <v>87</v>
      </c>
      <c r="O24" s="19"/>
    </row>
    <row r="25" spans="1:15" ht="87" customHeight="1">
      <c r="A25" s="28" t="str">
        <f t="shared" si="0"/>
        <v>TC_CHATAAK_CART_PAGE_023</v>
      </c>
      <c r="B25" s="29" t="s">
        <v>581</v>
      </c>
      <c r="C25" s="19" t="s">
        <v>673</v>
      </c>
      <c r="D25" s="19" t="s">
        <v>674</v>
      </c>
      <c r="E25" s="20" t="s">
        <v>675</v>
      </c>
      <c r="F25" s="19" t="s">
        <v>590</v>
      </c>
      <c r="G25" s="19" t="s">
        <v>676</v>
      </c>
      <c r="H25" s="19"/>
      <c r="I25" s="19" t="s">
        <v>243</v>
      </c>
      <c r="J25" s="19" t="s">
        <v>386</v>
      </c>
      <c r="K25" s="19"/>
      <c r="L25" s="23" t="s">
        <v>87</v>
      </c>
      <c r="M25" s="31">
        <v>45645</v>
      </c>
      <c r="N25" s="23" t="s">
        <v>87</v>
      </c>
      <c r="O25" s="19"/>
    </row>
    <row r="26" spans="1:15" ht="87" customHeight="1">
      <c r="A26" s="28" t="str">
        <f t="shared" si="0"/>
        <v>TC_CHATAAK_CART_PAGE_024</v>
      </c>
      <c r="B26" s="29" t="s">
        <v>581</v>
      </c>
      <c r="C26" s="19" t="s">
        <v>677</v>
      </c>
      <c r="D26" s="19" t="s">
        <v>678</v>
      </c>
      <c r="E26" s="20" t="s">
        <v>679</v>
      </c>
      <c r="F26" s="19" t="s">
        <v>603</v>
      </c>
      <c r="G26" s="19" t="s">
        <v>680</v>
      </c>
      <c r="H26" s="19"/>
      <c r="I26" s="19" t="s">
        <v>243</v>
      </c>
      <c r="J26" s="19" t="s">
        <v>386</v>
      </c>
      <c r="K26" s="19"/>
      <c r="L26" s="23" t="s">
        <v>87</v>
      </c>
      <c r="M26" s="31">
        <v>45645</v>
      </c>
      <c r="N26" s="23" t="s">
        <v>87</v>
      </c>
      <c r="O26" s="19"/>
    </row>
    <row r="27" spans="1:15" ht="87" customHeight="1">
      <c r="A27" s="28" t="str">
        <f t="shared" si="0"/>
        <v>TC_CHATAAK_CART_PAGE_025</v>
      </c>
      <c r="B27" s="29" t="s">
        <v>581</v>
      </c>
      <c r="C27" s="19" t="s">
        <v>681</v>
      </c>
      <c r="D27" s="19" t="s">
        <v>682</v>
      </c>
      <c r="E27" s="20" t="s">
        <v>683</v>
      </c>
      <c r="F27" s="19" t="s">
        <v>612</v>
      </c>
      <c r="G27" s="19" t="s">
        <v>684</v>
      </c>
      <c r="H27" s="19"/>
      <c r="I27" s="19" t="s">
        <v>243</v>
      </c>
      <c r="J27" s="19" t="s">
        <v>243</v>
      </c>
      <c r="K27" s="19"/>
      <c r="L27" s="23" t="s">
        <v>87</v>
      </c>
      <c r="M27" s="31">
        <v>45645</v>
      </c>
      <c r="N27" s="23" t="s">
        <v>87</v>
      </c>
      <c r="O27" s="19"/>
    </row>
    <row r="28" spans="1:15" ht="87" customHeight="1">
      <c r="A28" s="28" t="str">
        <f t="shared" si="0"/>
        <v>TC_CHATAAK_CART_PAGE_026</v>
      </c>
      <c r="B28" s="29" t="s">
        <v>581</v>
      </c>
      <c r="C28" s="19" t="s">
        <v>685</v>
      </c>
      <c r="D28" s="19" t="s">
        <v>686</v>
      </c>
      <c r="E28" s="20" t="s">
        <v>687</v>
      </c>
      <c r="F28" s="19" t="s">
        <v>688</v>
      </c>
      <c r="G28" s="19" t="s">
        <v>689</v>
      </c>
      <c r="H28" s="19"/>
      <c r="I28" s="19" t="s">
        <v>243</v>
      </c>
      <c r="J28" s="19" t="s">
        <v>386</v>
      </c>
      <c r="K28" s="19"/>
      <c r="L28" s="23" t="s">
        <v>87</v>
      </c>
      <c r="M28" s="31">
        <v>45645</v>
      </c>
      <c r="N28" s="23" t="s">
        <v>87</v>
      </c>
      <c r="O28" s="19"/>
    </row>
    <row r="29" spans="1:15" ht="87" customHeight="1">
      <c r="A29" s="28" t="str">
        <f t="shared" si="0"/>
        <v>TC_CHATAAK_CART_PAGE_027</v>
      </c>
      <c r="B29" s="29" t="s">
        <v>581</v>
      </c>
      <c r="C29" s="19" t="s">
        <v>690</v>
      </c>
      <c r="D29" s="19" t="s">
        <v>691</v>
      </c>
      <c r="E29" s="20" t="s">
        <v>692</v>
      </c>
      <c r="F29" s="19" t="s">
        <v>595</v>
      </c>
      <c r="G29" s="19" t="s">
        <v>693</v>
      </c>
      <c r="H29" s="19"/>
      <c r="I29" s="19" t="s">
        <v>386</v>
      </c>
      <c r="J29" s="19" t="s">
        <v>386</v>
      </c>
      <c r="K29" s="19"/>
      <c r="L29" s="23" t="s">
        <v>87</v>
      </c>
      <c r="M29" s="31">
        <v>45645</v>
      </c>
      <c r="N29" s="23" t="s">
        <v>87</v>
      </c>
      <c r="O29" s="19"/>
    </row>
    <row r="30" spans="1:15" ht="87" customHeight="1">
      <c r="A30" s="28" t="str">
        <f t="shared" si="0"/>
        <v>TC_CHATAAK_CART_PAGE_028</v>
      </c>
      <c r="B30" s="29" t="s">
        <v>581</v>
      </c>
      <c r="C30" s="19" t="s">
        <v>694</v>
      </c>
      <c r="D30" s="19" t="s">
        <v>695</v>
      </c>
      <c r="E30" s="20" t="s">
        <v>696</v>
      </c>
      <c r="F30" s="19" t="s">
        <v>697</v>
      </c>
      <c r="G30" s="19" t="s">
        <v>698</v>
      </c>
      <c r="H30" s="19"/>
      <c r="I30" s="19" t="s">
        <v>360</v>
      </c>
      <c r="J30" s="19" t="s">
        <v>360</v>
      </c>
      <c r="K30" s="19"/>
      <c r="L30" s="23" t="s">
        <v>87</v>
      </c>
      <c r="M30" s="31">
        <v>45645</v>
      </c>
      <c r="N30" s="23" t="s">
        <v>87</v>
      </c>
      <c r="O30" s="19"/>
    </row>
    <row r="31" spans="1:15" ht="87" customHeight="1">
      <c r="A31" s="28" t="str">
        <f t="shared" si="0"/>
        <v>TC_CHATAAK_CART_PAGE_029</v>
      </c>
      <c r="B31" s="29" t="s">
        <v>581</v>
      </c>
      <c r="C31" s="19" t="s">
        <v>699</v>
      </c>
      <c r="D31" s="19" t="s">
        <v>593</v>
      </c>
      <c r="E31" s="20" t="s">
        <v>700</v>
      </c>
      <c r="F31" s="19" t="s">
        <v>621</v>
      </c>
      <c r="G31" s="19" t="s">
        <v>701</v>
      </c>
      <c r="H31" s="19"/>
      <c r="I31" s="19" t="s">
        <v>243</v>
      </c>
      <c r="J31" s="19" t="s">
        <v>243</v>
      </c>
      <c r="K31" s="19"/>
      <c r="L31" s="23" t="s">
        <v>87</v>
      </c>
      <c r="M31" s="31">
        <v>45645</v>
      </c>
      <c r="N31" s="23" t="s">
        <v>87</v>
      </c>
      <c r="O31" s="19"/>
    </row>
    <row r="32" spans="1:15" ht="87" customHeight="1">
      <c r="A32" s="28" t="str">
        <f t="shared" si="0"/>
        <v>TC_CHATAAK_CART_PAGE_030</v>
      </c>
      <c r="B32" s="29" t="s">
        <v>581</v>
      </c>
      <c r="C32" s="19" t="s">
        <v>702</v>
      </c>
      <c r="D32" s="19" t="s">
        <v>703</v>
      </c>
      <c r="E32" s="20" t="s">
        <v>704</v>
      </c>
      <c r="F32" s="19" t="s">
        <v>595</v>
      </c>
      <c r="G32" s="19" t="s">
        <v>705</v>
      </c>
      <c r="H32" s="19"/>
      <c r="I32" s="19" t="s">
        <v>386</v>
      </c>
      <c r="J32" s="19" t="s">
        <v>386</v>
      </c>
      <c r="K32" s="19"/>
      <c r="L32" s="23" t="s">
        <v>87</v>
      </c>
      <c r="M32" s="31">
        <v>45645</v>
      </c>
      <c r="N32" s="23" t="s">
        <v>87</v>
      </c>
      <c r="O32" s="19"/>
    </row>
    <row r="33" spans="1:15" ht="87" customHeight="1">
      <c r="A33" s="28" t="str">
        <f t="shared" si="0"/>
        <v>TC_CHATAAK_CART_PAGE_031</v>
      </c>
      <c r="B33" s="29" t="s">
        <v>581</v>
      </c>
      <c r="C33" s="19" t="s">
        <v>706</v>
      </c>
      <c r="D33" s="20" t="s">
        <v>707</v>
      </c>
      <c r="E33" s="20" t="s">
        <v>708</v>
      </c>
      <c r="F33" s="19"/>
      <c r="G33" s="19" t="s">
        <v>709</v>
      </c>
      <c r="H33" s="19"/>
      <c r="I33" s="19"/>
      <c r="J33" s="19"/>
      <c r="K33" s="19"/>
      <c r="L33" s="23"/>
      <c r="M33" s="31"/>
      <c r="N33" s="23"/>
      <c r="O33" s="19"/>
    </row>
    <row r="34" spans="1:15" ht="87" customHeight="1">
      <c r="A34" s="28" t="str">
        <f t="shared" si="0"/>
        <v>TC_CHATAAK_CART_PAGE_032</v>
      </c>
      <c r="B34" s="29" t="s">
        <v>581</v>
      </c>
      <c r="C34" s="19" t="s">
        <v>710</v>
      </c>
      <c r="D34" s="20" t="s">
        <v>707</v>
      </c>
      <c r="E34" s="20" t="s">
        <v>711</v>
      </c>
      <c r="F34" s="19"/>
      <c r="G34" s="19" t="s">
        <v>712</v>
      </c>
      <c r="H34" s="19"/>
      <c r="I34" s="19"/>
      <c r="J34" s="19"/>
      <c r="K34" s="19"/>
      <c r="L34" s="23"/>
      <c r="M34" s="31"/>
      <c r="N34" s="23"/>
      <c r="O34" s="19"/>
    </row>
    <row r="35" spans="1:15" ht="87" customHeight="1">
      <c r="A35" s="28"/>
      <c r="B35" s="29"/>
      <c r="C35" s="19" t="s">
        <v>713</v>
      </c>
      <c r="D35" s="20" t="s">
        <v>714</v>
      </c>
      <c r="E35" s="20" t="s">
        <v>715</v>
      </c>
      <c r="F35" s="20" t="s">
        <v>716</v>
      </c>
      <c r="G35" s="19" t="s">
        <v>717</v>
      </c>
      <c r="H35" s="19"/>
      <c r="I35" s="19" t="s">
        <v>360</v>
      </c>
      <c r="J35" s="19" t="s">
        <v>360</v>
      </c>
      <c r="K35" s="19"/>
      <c r="L35" s="23" t="s">
        <v>87</v>
      </c>
      <c r="M35" s="31">
        <v>45645</v>
      </c>
      <c r="N35" s="23" t="s">
        <v>87</v>
      </c>
      <c r="O35" s="19"/>
    </row>
    <row r="36" spans="1:15" ht="87" customHeight="1">
      <c r="A36" s="28"/>
      <c r="B36" s="29"/>
      <c r="C36" s="19" t="s">
        <v>718</v>
      </c>
      <c r="D36" s="20" t="s">
        <v>714</v>
      </c>
      <c r="E36" s="20" t="s">
        <v>719</v>
      </c>
      <c r="F36" s="20" t="s">
        <v>716</v>
      </c>
      <c r="G36" s="19" t="s">
        <v>720</v>
      </c>
      <c r="H36" s="19"/>
      <c r="I36" s="19"/>
      <c r="J36" s="19"/>
      <c r="K36" s="19"/>
      <c r="L36" s="23"/>
      <c r="M36" s="31"/>
      <c r="N36" s="23"/>
      <c r="O36" s="19"/>
    </row>
    <row r="37" spans="1:15" ht="87" customHeight="1">
      <c r="A37" s="28" t="str">
        <f>"TC_CHATAAK_CART_PAGE_" &amp; TEXT(ROW(A33), "000")</f>
        <v>TC_CHATAAK_CART_PAGE_033</v>
      </c>
      <c r="B37" s="29" t="s">
        <v>721</v>
      </c>
      <c r="C37" s="19" t="s">
        <v>722</v>
      </c>
      <c r="D37" s="19" t="s">
        <v>723</v>
      </c>
      <c r="E37" s="20" t="s">
        <v>724</v>
      </c>
      <c r="F37" s="19" t="s">
        <v>725</v>
      </c>
      <c r="G37" s="19" t="s">
        <v>726</v>
      </c>
      <c r="H37" s="19"/>
      <c r="I37" s="19" t="s">
        <v>360</v>
      </c>
      <c r="J37" s="19" t="s">
        <v>360</v>
      </c>
      <c r="K37" s="19"/>
      <c r="L37" s="23" t="s">
        <v>87</v>
      </c>
      <c r="M37" s="31">
        <v>45645</v>
      </c>
      <c r="N37" s="23" t="s">
        <v>87</v>
      </c>
      <c r="O37" s="19"/>
    </row>
    <row r="38" spans="1:15" ht="87" customHeight="1">
      <c r="A38" s="28" t="str">
        <f>"TC_CHATAAK_CART_PAGE_" &amp; TEXT(ROW(A34), "000")</f>
        <v>TC_CHATAAK_CART_PAGE_034</v>
      </c>
      <c r="B38" s="29" t="s">
        <v>721</v>
      </c>
      <c r="C38" s="19" t="s">
        <v>727</v>
      </c>
      <c r="D38" s="19" t="s">
        <v>723</v>
      </c>
      <c r="E38" s="20" t="s">
        <v>728</v>
      </c>
      <c r="F38" s="19" t="s">
        <v>729</v>
      </c>
      <c r="G38" s="19" t="s">
        <v>730</v>
      </c>
      <c r="H38" s="19"/>
      <c r="I38" s="19" t="s">
        <v>360</v>
      </c>
      <c r="J38" s="19" t="s">
        <v>360</v>
      </c>
      <c r="K38" s="19"/>
      <c r="L38" s="23" t="s">
        <v>87</v>
      </c>
      <c r="M38" s="31">
        <v>45645</v>
      </c>
      <c r="N38" s="23" t="s">
        <v>87</v>
      </c>
      <c r="O38" s="19"/>
    </row>
    <row r="39" spans="1:15" ht="87" customHeight="1">
      <c r="A39" s="28" t="str">
        <f t="shared" si="0"/>
        <v>TC_CHATAAK_CART_PAGE_037</v>
      </c>
      <c r="B39" s="29" t="s">
        <v>721</v>
      </c>
      <c r="C39" s="19" t="s">
        <v>731</v>
      </c>
      <c r="D39" s="19" t="s">
        <v>723</v>
      </c>
      <c r="E39" s="20" t="s">
        <v>732</v>
      </c>
      <c r="F39" s="19" t="s">
        <v>733</v>
      </c>
      <c r="G39" s="19" t="s">
        <v>734</v>
      </c>
      <c r="H39" s="19"/>
      <c r="I39" s="19" t="s">
        <v>360</v>
      </c>
      <c r="J39" s="19" t="s">
        <v>360</v>
      </c>
      <c r="K39" s="19"/>
      <c r="L39" s="23" t="s">
        <v>87</v>
      </c>
      <c r="M39" s="31">
        <v>45645</v>
      </c>
      <c r="N39" s="23" t="s">
        <v>87</v>
      </c>
      <c r="O39" s="19"/>
    </row>
    <row r="40" spans="1:15" ht="87" customHeight="1">
      <c r="A40" s="28" t="str">
        <f t="shared" si="0"/>
        <v>TC_CHATAAK_CART_PAGE_038</v>
      </c>
      <c r="B40" s="29" t="s">
        <v>721</v>
      </c>
      <c r="C40" s="19" t="s">
        <v>735</v>
      </c>
      <c r="D40" s="19" t="s">
        <v>736</v>
      </c>
      <c r="E40" s="20" t="s">
        <v>737</v>
      </c>
      <c r="F40" s="19" t="s">
        <v>738</v>
      </c>
      <c r="G40" s="19" t="s">
        <v>739</v>
      </c>
      <c r="H40" s="19"/>
      <c r="I40" s="19" t="s">
        <v>360</v>
      </c>
      <c r="J40" s="19" t="s">
        <v>360</v>
      </c>
      <c r="K40" s="19"/>
      <c r="L40" s="23" t="s">
        <v>87</v>
      </c>
      <c r="M40" s="31">
        <v>45645</v>
      </c>
      <c r="N40" s="23" t="s">
        <v>87</v>
      </c>
      <c r="O40" s="19"/>
    </row>
    <row r="41" spans="1:15" ht="87" customHeight="1">
      <c r="A41" s="28" t="str">
        <f t="shared" si="0"/>
        <v>TC_CHATAAK_CART_PAGE_039</v>
      </c>
      <c r="B41" s="29" t="s">
        <v>721</v>
      </c>
      <c r="C41" s="19" t="s">
        <v>740</v>
      </c>
      <c r="D41" s="19" t="s">
        <v>741</v>
      </c>
      <c r="E41" s="20" t="s">
        <v>742</v>
      </c>
      <c r="F41" s="19" t="s">
        <v>743</v>
      </c>
      <c r="G41" s="19" t="s">
        <v>744</v>
      </c>
      <c r="H41" s="19"/>
      <c r="I41" s="19" t="s">
        <v>243</v>
      </c>
      <c r="J41" s="19" t="s">
        <v>360</v>
      </c>
      <c r="K41" s="19"/>
      <c r="L41" s="23" t="s">
        <v>87</v>
      </c>
      <c r="M41" s="31">
        <v>45645</v>
      </c>
      <c r="N41" s="23" t="s">
        <v>87</v>
      </c>
      <c r="O41" s="19"/>
    </row>
    <row r="42" spans="1:15" ht="87" customHeight="1">
      <c r="A42" s="28" t="str">
        <f t="shared" si="0"/>
        <v>TC_CHATAAK_CART_PAGE_040</v>
      </c>
      <c r="B42" s="29" t="s">
        <v>721</v>
      </c>
      <c r="C42" s="19" t="s">
        <v>745</v>
      </c>
      <c r="D42" s="19" t="s">
        <v>746</v>
      </c>
      <c r="E42" s="20" t="s">
        <v>747</v>
      </c>
      <c r="F42" s="19" t="s">
        <v>748</v>
      </c>
      <c r="G42" s="19" t="s">
        <v>749</v>
      </c>
      <c r="H42" s="19"/>
      <c r="I42" s="19" t="s">
        <v>360</v>
      </c>
      <c r="J42" s="19" t="s">
        <v>360</v>
      </c>
      <c r="K42" s="19"/>
      <c r="L42" s="23" t="s">
        <v>87</v>
      </c>
      <c r="M42" s="31">
        <v>45645</v>
      </c>
      <c r="N42" s="23" t="s">
        <v>87</v>
      </c>
      <c r="O42" s="19"/>
    </row>
    <row r="43" spans="1:15" ht="87" customHeight="1">
      <c r="A43" s="28" t="str">
        <f t="shared" si="0"/>
        <v>TC_CHATAAK_CART_PAGE_041</v>
      </c>
      <c r="B43" s="29" t="s">
        <v>721</v>
      </c>
      <c r="C43" s="19" t="s">
        <v>750</v>
      </c>
      <c r="D43" s="19" t="s">
        <v>751</v>
      </c>
      <c r="E43" s="20" t="s">
        <v>752</v>
      </c>
      <c r="F43" s="19" t="s">
        <v>753</v>
      </c>
      <c r="G43" s="19" t="s">
        <v>754</v>
      </c>
      <c r="H43" s="19"/>
      <c r="I43" s="19" t="s">
        <v>360</v>
      </c>
      <c r="J43" s="19" t="s">
        <v>243</v>
      </c>
      <c r="K43" s="19"/>
      <c r="L43" s="23" t="s">
        <v>87</v>
      </c>
      <c r="M43" s="31">
        <v>45645</v>
      </c>
      <c r="N43" s="23" t="s">
        <v>87</v>
      </c>
      <c r="O43" s="19"/>
    </row>
    <row r="44" spans="1:15" ht="87" customHeight="1">
      <c r="A44" s="28" t="str">
        <f t="shared" si="0"/>
        <v>TC_CHATAAK_CART_PAGE_042</v>
      </c>
      <c r="B44" s="29" t="s">
        <v>721</v>
      </c>
      <c r="C44" s="19" t="s">
        <v>755</v>
      </c>
      <c r="D44" s="19" t="s">
        <v>756</v>
      </c>
      <c r="E44" s="20" t="s">
        <v>757</v>
      </c>
      <c r="F44" s="19" t="s">
        <v>758</v>
      </c>
      <c r="G44" s="19" t="s">
        <v>759</v>
      </c>
      <c r="H44" s="19"/>
      <c r="I44" s="19" t="s">
        <v>360</v>
      </c>
      <c r="J44" s="19" t="s">
        <v>243</v>
      </c>
      <c r="K44" s="19"/>
      <c r="L44" s="23" t="s">
        <v>87</v>
      </c>
      <c r="M44" s="31">
        <v>45645</v>
      </c>
      <c r="N44" s="23" t="s">
        <v>87</v>
      </c>
      <c r="O44" s="19"/>
    </row>
    <row r="45" spans="1:15" ht="87" customHeight="1">
      <c r="A45" s="28" t="str">
        <f t="shared" si="0"/>
        <v>TC_CHATAAK_CART_PAGE_043</v>
      </c>
      <c r="B45" s="29" t="s">
        <v>721</v>
      </c>
      <c r="C45" s="19" t="s">
        <v>760</v>
      </c>
      <c r="D45" s="19" t="s">
        <v>761</v>
      </c>
      <c r="E45" s="20" t="s">
        <v>762</v>
      </c>
      <c r="F45" s="19" t="s">
        <v>763</v>
      </c>
      <c r="G45" s="19" t="s">
        <v>764</v>
      </c>
      <c r="H45" s="19"/>
      <c r="I45" s="19" t="s">
        <v>360</v>
      </c>
      <c r="J45" s="19" t="s">
        <v>360</v>
      </c>
      <c r="K45" s="19"/>
      <c r="L45" s="23" t="s">
        <v>87</v>
      </c>
      <c r="M45" s="31">
        <v>45645</v>
      </c>
      <c r="N45" s="23" t="s">
        <v>87</v>
      </c>
      <c r="O45" s="19"/>
    </row>
    <row r="46" spans="1:15" ht="87" customHeight="1">
      <c r="A46" s="28" t="str">
        <f t="shared" si="0"/>
        <v>TC_CHATAAK_CART_PAGE_044</v>
      </c>
      <c r="B46" s="29" t="s">
        <v>721</v>
      </c>
      <c r="C46" s="19" t="s">
        <v>765</v>
      </c>
      <c r="D46" s="19" t="s">
        <v>766</v>
      </c>
      <c r="E46" s="20" t="s">
        <v>767</v>
      </c>
      <c r="F46" s="19" t="s">
        <v>768</v>
      </c>
      <c r="G46" s="19" t="s">
        <v>769</v>
      </c>
      <c r="H46" s="19"/>
      <c r="I46" s="19" t="s">
        <v>360</v>
      </c>
      <c r="J46" s="19" t="s">
        <v>360</v>
      </c>
      <c r="K46" s="19"/>
      <c r="L46" s="23" t="s">
        <v>87</v>
      </c>
      <c r="M46" s="31">
        <v>45645</v>
      </c>
      <c r="N46" s="23" t="s">
        <v>87</v>
      </c>
      <c r="O46" s="19"/>
    </row>
    <row r="47" spans="1:15" ht="87" customHeight="1">
      <c r="A47" s="28" t="str">
        <f t="shared" si="0"/>
        <v>TC_CHATAAK_CART_PAGE_045</v>
      </c>
      <c r="B47" s="19" t="s">
        <v>770</v>
      </c>
      <c r="C47" s="19" t="s">
        <v>771</v>
      </c>
      <c r="D47" s="19" t="s">
        <v>772</v>
      </c>
      <c r="E47" s="20" t="s">
        <v>773</v>
      </c>
      <c r="F47" s="19" t="s">
        <v>774</v>
      </c>
      <c r="G47" s="19" t="s">
        <v>775</v>
      </c>
      <c r="H47" s="19"/>
      <c r="I47" s="19" t="s">
        <v>360</v>
      </c>
      <c r="J47" s="19" t="s">
        <v>243</v>
      </c>
      <c r="K47" s="19"/>
      <c r="L47" s="23" t="s">
        <v>87</v>
      </c>
      <c r="M47" s="31">
        <v>45645</v>
      </c>
      <c r="N47" s="23" t="s">
        <v>87</v>
      </c>
      <c r="O47" s="19"/>
    </row>
    <row r="48" spans="1:15" ht="87" customHeight="1">
      <c r="A48" s="28" t="str">
        <f t="shared" si="0"/>
        <v>TC_CHATAAK_CART_PAGE_046</v>
      </c>
      <c r="B48" s="19" t="s">
        <v>770</v>
      </c>
      <c r="C48" s="19" t="s">
        <v>776</v>
      </c>
      <c r="D48" s="19" t="s">
        <v>772</v>
      </c>
      <c r="E48" s="20" t="s">
        <v>777</v>
      </c>
      <c r="F48" s="19" t="s">
        <v>778</v>
      </c>
      <c r="G48" s="19" t="s">
        <v>779</v>
      </c>
      <c r="H48" s="19"/>
      <c r="I48" s="19" t="s">
        <v>360</v>
      </c>
      <c r="J48" s="19" t="s">
        <v>360</v>
      </c>
      <c r="K48" s="19"/>
      <c r="L48" s="23" t="s">
        <v>87</v>
      </c>
      <c r="M48" s="31">
        <v>45645</v>
      </c>
      <c r="N48" s="23" t="s">
        <v>87</v>
      </c>
      <c r="O48" s="19"/>
    </row>
    <row r="49" spans="1:15" ht="87" customHeight="1">
      <c r="A49" s="28" t="str">
        <f t="shared" si="0"/>
        <v>TC_CHATAAK_CART_PAGE_047</v>
      </c>
      <c r="B49" s="19" t="s">
        <v>770</v>
      </c>
      <c r="C49" s="19" t="s">
        <v>780</v>
      </c>
      <c r="D49" s="19" t="s">
        <v>772</v>
      </c>
      <c r="E49" s="20" t="s">
        <v>781</v>
      </c>
      <c r="F49" s="19" t="s">
        <v>87</v>
      </c>
      <c r="G49" s="19" t="s">
        <v>782</v>
      </c>
      <c r="H49" s="19"/>
      <c r="I49" s="19" t="s">
        <v>243</v>
      </c>
      <c r="J49" s="19" t="s">
        <v>386</v>
      </c>
      <c r="K49" s="19"/>
      <c r="L49" s="23" t="s">
        <v>87</v>
      </c>
      <c r="M49" s="31">
        <v>45645</v>
      </c>
      <c r="N49" s="23" t="s">
        <v>87</v>
      </c>
      <c r="O49" s="19"/>
    </row>
    <row r="50" spans="1:15" ht="87" customHeight="1">
      <c r="A50" s="28" t="str">
        <f t="shared" si="0"/>
        <v>TC_CHATAAK_CART_PAGE_048</v>
      </c>
      <c r="B50" s="19" t="s">
        <v>770</v>
      </c>
      <c r="C50" s="19" t="s">
        <v>783</v>
      </c>
      <c r="D50" s="19" t="s">
        <v>772</v>
      </c>
      <c r="E50" s="20" t="s">
        <v>784</v>
      </c>
      <c r="F50" s="19" t="s">
        <v>785</v>
      </c>
      <c r="G50" s="19" t="s">
        <v>786</v>
      </c>
      <c r="H50" s="19"/>
      <c r="I50" s="19" t="s">
        <v>360</v>
      </c>
      <c r="J50" s="19" t="s">
        <v>243</v>
      </c>
      <c r="K50" s="19"/>
      <c r="L50" s="23" t="s">
        <v>87</v>
      </c>
      <c r="M50" s="31">
        <v>45645</v>
      </c>
      <c r="N50" s="23" t="s">
        <v>87</v>
      </c>
      <c r="O50" s="19"/>
    </row>
    <row r="51" spans="1:15" ht="87" customHeight="1">
      <c r="A51" s="28" t="str">
        <f t="shared" si="0"/>
        <v>TC_CHATAAK_CART_PAGE_049</v>
      </c>
      <c r="B51" s="19" t="s">
        <v>770</v>
      </c>
      <c r="C51" s="19" t="s">
        <v>787</v>
      </c>
      <c r="D51" s="19" t="s">
        <v>772</v>
      </c>
      <c r="E51" s="20" t="s">
        <v>788</v>
      </c>
      <c r="F51" s="19" t="s">
        <v>87</v>
      </c>
      <c r="G51" s="19" t="s">
        <v>789</v>
      </c>
      <c r="H51" s="19"/>
      <c r="I51" s="19" t="s">
        <v>243</v>
      </c>
      <c r="J51" s="19" t="s">
        <v>360</v>
      </c>
      <c r="K51" s="19"/>
      <c r="L51" s="23" t="s">
        <v>87</v>
      </c>
      <c r="M51" s="31">
        <v>45645</v>
      </c>
      <c r="N51" s="23" t="s">
        <v>87</v>
      </c>
      <c r="O51" s="19"/>
    </row>
    <row r="52" spans="1:15" ht="87" customHeight="1">
      <c r="A52" s="28" t="str">
        <f t="shared" si="0"/>
        <v>TC_CHATAAK_CART_PAGE_050</v>
      </c>
      <c r="B52" s="19" t="s">
        <v>770</v>
      </c>
      <c r="C52" s="19" t="s">
        <v>790</v>
      </c>
      <c r="D52" s="19" t="s">
        <v>772</v>
      </c>
      <c r="E52" s="20" t="s">
        <v>791</v>
      </c>
      <c r="F52" s="19" t="s">
        <v>792</v>
      </c>
      <c r="G52" s="19" t="s">
        <v>793</v>
      </c>
      <c r="H52" s="19"/>
      <c r="I52" s="19" t="s">
        <v>243</v>
      </c>
      <c r="J52" s="19" t="s">
        <v>360</v>
      </c>
      <c r="K52" s="19"/>
      <c r="L52" s="23" t="s">
        <v>87</v>
      </c>
      <c r="M52" s="31">
        <v>45645</v>
      </c>
      <c r="N52" s="23" t="s">
        <v>87</v>
      </c>
      <c r="O52" s="19"/>
    </row>
    <row r="53" spans="1:15" ht="87" customHeight="1">
      <c r="A53" s="28" t="str">
        <f t="shared" si="0"/>
        <v>TC_CHATAAK_CART_PAGE_051</v>
      </c>
      <c r="B53" s="19" t="s">
        <v>770</v>
      </c>
      <c r="C53" s="19" t="s">
        <v>794</v>
      </c>
      <c r="D53" s="19" t="s">
        <v>772</v>
      </c>
      <c r="E53" s="20" t="s">
        <v>795</v>
      </c>
      <c r="F53" s="19" t="s">
        <v>796</v>
      </c>
      <c r="G53" s="19" t="s">
        <v>797</v>
      </c>
      <c r="H53" s="19"/>
      <c r="I53" s="19" t="s">
        <v>360</v>
      </c>
      <c r="J53" s="19" t="s">
        <v>243</v>
      </c>
      <c r="K53" s="19"/>
      <c r="L53" s="23" t="s">
        <v>87</v>
      </c>
      <c r="M53" s="31">
        <v>45645</v>
      </c>
      <c r="N53" s="23" t="s">
        <v>87</v>
      </c>
      <c r="O53" s="19"/>
    </row>
    <row r="54" spans="1:15" ht="87" customHeight="1">
      <c r="A54" s="28" t="str">
        <f t="shared" si="0"/>
        <v>TC_CHATAAK_CART_PAGE_052</v>
      </c>
      <c r="B54" s="19" t="s">
        <v>770</v>
      </c>
      <c r="C54" s="19" t="s">
        <v>798</v>
      </c>
      <c r="D54" s="19" t="s">
        <v>772</v>
      </c>
      <c r="E54" s="20" t="s">
        <v>799</v>
      </c>
      <c r="F54" s="19" t="s">
        <v>800</v>
      </c>
      <c r="G54" s="19" t="s">
        <v>801</v>
      </c>
      <c r="H54" s="19"/>
      <c r="I54" s="19" t="s">
        <v>360</v>
      </c>
      <c r="J54" s="19" t="s">
        <v>360</v>
      </c>
      <c r="K54" s="19"/>
      <c r="L54" s="23" t="s">
        <v>87</v>
      </c>
      <c r="M54" s="31">
        <v>45645</v>
      </c>
      <c r="N54" s="23" t="s">
        <v>87</v>
      </c>
      <c r="O54" s="19"/>
    </row>
    <row r="55" spans="1:15" ht="87" customHeight="1">
      <c r="A55" s="28" t="str">
        <f t="shared" si="0"/>
        <v>TC_CHATAAK_CART_PAGE_053</v>
      </c>
      <c r="B55" s="19" t="s">
        <v>770</v>
      </c>
      <c r="C55" s="19" t="s">
        <v>802</v>
      </c>
      <c r="D55" s="19" t="s">
        <v>772</v>
      </c>
      <c r="E55" s="20" t="s">
        <v>803</v>
      </c>
      <c r="F55" s="19" t="s">
        <v>804</v>
      </c>
      <c r="G55" s="19" t="s">
        <v>805</v>
      </c>
      <c r="H55" s="19"/>
      <c r="I55" s="19" t="s">
        <v>243</v>
      </c>
      <c r="J55" s="19" t="s">
        <v>243</v>
      </c>
      <c r="K55" s="19"/>
      <c r="L55" s="23" t="s">
        <v>87</v>
      </c>
      <c r="M55" s="31">
        <v>45645</v>
      </c>
      <c r="N55" s="23" t="s">
        <v>87</v>
      </c>
      <c r="O55" s="19"/>
    </row>
    <row r="56" spans="1:15" ht="87" customHeight="1">
      <c r="A56" s="28" t="str">
        <f t="shared" si="0"/>
        <v>TC_CHATAAK_CART_PAGE_054</v>
      </c>
      <c r="B56" s="19" t="s">
        <v>770</v>
      </c>
      <c r="C56" s="19" t="s">
        <v>806</v>
      </c>
      <c r="D56" s="19" t="s">
        <v>807</v>
      </c>
      <c r="E56" s="20" t="s">
        <v>808</v>
      </c>
      <c r="F56" s="19" t="s">
        <v>809</v>
      </c>
      <c r="G56" s="19" t="s">
        <v>810</v>
      </c>
      <c r="H56" s="19"/>
      <c r="I56" s="19" t="s">
        <v>360</v>
      </c>
      <c r="J56" s="19" t="s">
        <v>243</v>
      </c>
      <c r="K56" s="19"/>
      <c r="L56" s="23" t="s">
        <v>87</v>
      </c>
      <c r="M56" s="31">
        <v>45645</v>
      </c>
      <c r="N56" s="23" t="s">
        <v>87</v>
      </c>
      <c r="O56" s="19"/>
    </row>
    <row r="57" spans="1:15" ht="87" customHeight="1">
      <c r="A57" s="28" t="str">
        <f t="shared" si="0"/>
        <v>TC_CHATAAK_CART_PAGE_055</v>
      </c>
      <c r="B57" s="19" t="s">
        <v>770</v>
      </c>
      <c r="C57" s="19" t="s">
        <v>811</v>
      </c>
      <c r="D57" s="19" t="s">
        <v>812</v>
      </c>
      <c r="E57" s="20" t="s">
        <v>813</v>
      </c>
      <c r="F57" s="19" t="s">
        <v>87</v>
      </c>
      <c r="G57" s="19" t="s">
        <v>814</v>
      </c>
      <c r="H57" s="19"/>
      <c r="I57" s="19" t="s">
        <v>243</v>
      </c>
      <c r="J57" s="19" t="s">
        <v>386</v>
      </c>
      <c r="K57" s="19"/>
      <c r="L57" s="23" t="s">
        <v>87</v>
      </c>
      <c r="M57" s="31">
        <v>45645</v>
      </c>
      <c r="N57" s="23" t="s">
        <v>87</v>
      </c>
      <c r="O57" s="19"/>
    </row>
    <row r="58" spans="1:15" ht="87" customHeight="1">
      <c r="A58" s="28" t="str">
        <f t="shared" si="0"/>
        <v>TC_CHATAAK_CART_PAGE_056</v>
      </c>
      <c r="B58" s="19" t="s">
        <v>770</v>
      </c>
      <c r="C58" s="19" t="s">
        <v>815</v>
      </c>
      <c r="D58" s="19" t="s">
        <v>812</v>
      </c>
      <c r="E58" s="20" t="s">
        <v>816</v>
      </c>
      <c r="F58" s="19" t="s">
        <v>817</v>
      </c>
      <c r="G58" s="19" t="s">
        <v>818</v>
      </c>
      <c r="H58" s="19"/>
      <c r="I58" s="19" t="s">
        <v>243</v>
      </c>
      <c r="J58" s="19" t="s">
        <v>243</v>
      </c>
      <c r="K58" s="19"/>
      <c r="L58" s="23" t="s">
        <v>87</v>
      </c>
      <c r="M58" s="31">
        <v>45645</v>
      </c>
      <c r="N58" s="23" t="s">
        <v>87</v>
      </c>
      <c r="O58" s="19"/>
    </row>
    <row r="59" spans="1:15" ht="87" customHeight="1">
      <c r="A59" s="28" t="str">
        <f t="shared" si="0"/>
        <v>TC_CHATAAK_CART_PAGE_057</v>
      </c>
      <c r="B59" s="19" t="s">
        <v>770</v>
      </c>
      <c r="C59" s="19" t="s">
        <v>819</v>
      </c>
      <c r="D59" s="19" t="s">
        <v>812</v>
      </c>
      <c r="E59" s="20" t="s">
        <v>788</v>
      </c>
      <c r="F59" s="19" t="s">
        <v>87</v>
      </c>
      <c r="G59" s="19" t="s">
        <v>820</v>
      </c>
      <c r="H59" s="19"/>
      <c r="I59" s="19" t="s">
        <v>360</v>
      </c>
      <c r="J59" s="19" t="s">
        <v>360</v>
      </c>
      <c r="K59" s="19"/>
      <c r="L59" s="23" t="s">
        <v>87</v>
      </c>
      <c r="M59" s="31">
        <v>45645</v>
      </c>
      <c r="N59" s="23" t="s">
        <v>87</v>
      </c>
      <c r="O59" s="19"/>
    </row>
    <row r="60" spans="1:15" ht="87" customHeight="1">
      <c r="A60" s="28" t="str">
        <f t="shared" si="0"/>
        <v>TC_CHATAAK_CART_PAGE_058</v>
      </c>
      <c r="B60" s="19" t="s">
        <v>770</v>
      </c>
      <c r="C60" s="19" t="s">
        <v>821</v>
      </c>
      <c r="D60" s="19" t="s">
        <v>812</v>
      </c>
      <c r="E60" s="20" t="s">
        <v>822</v>
      </c>
      <c r="F60" s="19" t="s">
        <v>823</v>
      </c>
      <c r="G60" s="19" t="s">
        <v>824</v>
      </c>
      <c r="H60" s="19"/>
      <c r="I60" s="19" t="s">
        <v>243</v>
      </c>
      <c r="J60" s="19" t="s">
        <v>360</v>
      </c>
      <c r="K60" s="19"/>
      <c r="L60" s="23" t="s">
        <v>87</v>
      </c>
      <c r="M60" s="31">
        <v>45645</v>
      </c>
      <c r="N60" s="23" t="s">
        <v>87</v>
      </c>
      <c r="O60" s="19"/>
    </row>
    <row r="61" spans="1:15" ht="87" customHeight="1">
      <c r="A61" s="28" t="str">
        <f t="shared" si="0"/>
        <v>TC_CHATAAK_CART_PAGE_059</v>
      </c>
      <c r="B61" s="19" t="s">
        <v>770</v>
      </c>
      <c r="C61" s="19" t="s">
        <v>825</v>
      </c>
      <c r="D61" s="19" t="s">
        <v>826</v>
      </c>
      <c r="E61" s="20" t="s">
        <v>827</v>
      </c>
      <c r="F61" s="19" t="s">
        <v>828</v>
      </c>
      <c r="G61" s="19" t="s">
        <v>829</v>
      </c>
      <c r="H61" s="19"/>
      <c r="I61" s="19" t="s">
        <v>360</v>
      </c>
      <c r="J61" s="19" t="s">
        <v>360</v>
      </c>
      <c r="K61" s="19"/>
      <c r="L61" s="23" t="s">
        <v>87</v>
      </c>
      <c r="M61" s="31">
        <v>45645</v>
      </c>
      <c r="N61" s="23" t="s">
        <v>87</v>
      </c>
      <c r="O61" s="19"/>
    </row>
    <row r="62" spans="1:15" ht="87" customHeight="1">
      <c r="A62" s="28" t="str">
        <f t="shared" si="0"/>
        <v>TC_CHATAAK_CART_PAGE_060</v>
      </c>
      <c r="B62" s="52" t="s">
        <v>770</v>
      </c>
      <c r="C62" s="52" t="s">
        <v>830</v>
      </c>
      <c r="D62" s="52" t="s">
        <v>772</v>
      </c>
      <c r="E62" s="66" t="s">
        <v>831</v>
      </c>
      <c r="F62" s="52"/>
      <c r="G62" s="72" t="s">
        <v>832</v>
      </c>
      <c r="H62" s="52"/>
      <c r="I62" s="52" t="s">
        <v>360</v>
      </c>
      <c r="J62" s="52" t="s">
        <v>360</v>
      </c>
      <c r="K62" s="52"/>
      <c r="L62" s="44" t="s">
        <v>87</v>
      </c>
      <c r="M62" s="46">
        <v>45645</v>
      </c>
      <c r="N62" s="44" t="s">
        <v>87</v>
      </c>
      <c r="O62" s="52"/>
    </row>
    <row r="63" spans="1:15" ht="87" customHeight="1">
      <c r="A63" s="28" t="str">
        <f t="shared" si="0"/>
        <v>TC_CHATAAK_CART_PAGE_061</v>
      </c>
      <c r="B63" s="19" t="s">
        <v>770</v>
      </c>
      <c r="C63" s="52" t="s">
        <v>833</v>
      </c>
      <c r="D63" s="19" t="s">
        <v>772</v>
      </c>
      <c r="E63" s="20" t="s">
        <v>834</v>
      </c>
      <c r="F63" s="19" t="s">
        <v>87</v>
      </c>
      <c r="G63" s="19" t="s">
        <v>835</v>
      </c>
      <c r="H63" s="19"/>
      <c r="I63" s="19" t="s">
        <v>36</v>
      </c>
      <c r="J63" s="19" t="s">
        <v>98</v>
      </c>
      <c r="K63" s="19"/>
      <c r="L63" s="23" t="s">
        <v>87</v>
      </c>
      <c r="M63" s="31">
        <v>45645</v>
      </c>
      <c r="N63" s="23" t="s">
        <v>87</v>
      </c>
      <c r="O63" s="19"/>
    </row>
    <row r="64" spans="1:15" ht="87" customHeight="1">
      <c r="A64" s="28" t="str">
        <f t="shared" si="0"/>
        <v>TC_CHATAAK_CART_PAGE_062</v>
      </c>
      <c r="B64" s="67" t="s">
        <v>770</v>
      </c>
      <c r="C64" s="19" t="s">
        <v>836</v>
      </c>
      <c r="D64" s="51" t="s">
        <v>772</v>
      </c>
      <c r="E64" s="20" t="s">
        <v>837</v>
      </c>
      <c r="G64" t="s">
        <v>838</v>
      </c>
    </row>
  </sheetData>
  <conditionalFormatting sqref="K3:K20">
    <cfRule type="containsText" dxfId="59" priority="1" operator="containsText" text="NOT TESTED">
      <formula>NOT(ISERROR(SEARCH("NOT TESTED",K3)))</formula>
    </cfRule>
    <cfRule type="containsText" dxfId="58" priority="2" operator="containsText" text="BLOCKED">
      <formula>NOT(ISERROR(SEARCH("BLOCKED",K3)))</formula>
    </cfRule>
    <cfRule type="containsText" dxfId="57" priority="3" operator="containsText" text="FAIL">
      <formula>NOT(ISERROR(SEARCH("FAIL",K3)))</formula>
    </cfRule>
    <cfRule type="containsText" dxfId="56" priority="4" operator="containsText" text="PASS">
      <formula>NOT(ISERROR(SEARCH("PASS",K3)))</formula>
    </cfRule>
  </conditionalFormatting>
  <dataValidations count="3">
    <dataValidation type="list" allowBlank="1" showInputMessage="1" showErrorMessage="1" sqref="I1:I1048576" xr:uid="{CFA2AE5B-AB5E-45ED-9CED-964A22B1CE11}">
      <formula1>"P1,P2,P3,P4,P5"</formula1>
    </dataValidation>
    <dataValidation type="list" allowBlank="1" showInputMessage="1" showErrorMessage="1" sqref="K3:K20" xr:uid="{FCCC656D-B3E2-4A97-A711-1F756F79BE6E}">
      <formula1>"PASS, FAIL, Blocked, Not Tested"</formula1>
    </dataValidation>
    <dataValidation type="list" allowBlank="1" showInputMessage="1" showErrorMessage="1" sqref="J3:J1048576" xr:uid="{401588E9-32CB-4C5B-B1C9-0DE40489B4E6}">
      <formula1>"BLOCKER,CRITICAL,MAJOR,MEDIUM,LOW"</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A7A52-C93B-4E72-AEAD-3F7768ACA73A}">
  <dimension ref="A1:O62"/>
  <sheetViews>
    <sheetView workbookViewId="0">
      <pane ySplit="1" topLeftCell="A3" activePane="bottomLeft" state="frozen"/>
      <selection pane="bottomLeft" activeCell="M3" sqref="M3"/>
    </sheetView>
  </sheetViews>
  <sheetFormatPr defaultRowHeight="63" customHeight="1"/>
  <cols>
    <col min="1" max="1" width="56.7109375" customWidth="1"/>
    <col min="2" max="2" width="55.42578125" bestFit="1" customWidth="1"/>
    <col min="3" max="3" width="79.7109375" bestFit="1" customWidth="1"/>
    <col min="4" max="4" width="91.28515625" bestFit="1" customWidth="1"/>
    <col min="5" max="5" width="105.140625" customWidth="1"/>
    <col min="6" max="6" width="57.42578125" bestFit="1" customWidth="1"/>
    <col min="7" max="7" width="122.140625" customWidth="1"/>
    <col min="8" max="8" width="94.140625" customWidth="1"/>
    <col min="9" max="9" width="18.7109375" customWidth="1"/>
    <col min="10" max="10" width="22.7109375" customWidth="1"/>
    <col min="11" max="11" width="22.42578125" customWidth="1"/>
    <col min="12" max="12" width="24.28515625" customWidth="1"/>
    <col min="13" max="13" width="26" customWidth="1"/>
    <col min="14" max="14" width="21.140625" customWidth="1"/>
    <col min="15" max="15" width="30.140625" customWidth="1"/>
  </cols>
  <sheetData>
    <row r="1" spans="1:15" ht="19.5" customHeight="1">
      <c r="A1" s="39" t="s">
        <v>66</v>
      </c>
      <c r="B1" s="39" t="s">
        <v>67</v>
      </c>
      <c r="C1" s="39" t="s">
        <v>68</v>
      </c>
      <c r="D1" s="39" t="s">
        <v>69</v>
      </c>
      <c r="E1" s="39" t="s">
        <v>70</v>
      </c>
      <c r="F1" s="39" t="s">
        <v>71</v>
      </c>
      <c r="G1" s="39" t="s">
        <v>72</v>
      </c>
      <c r="H1" s="39" t="s">
        <v>73</v>
      </c>
      <c r="I1" s="39" t="s">
        <v>24</v>
      </c>
      <c r="J1" s="39" t="s">
        <v>74</v>
      </c>
      <c r="K1" s="39" t="s">
        <v>75</v>
      </c>
      <c r="L1" s="39" t="s">
        <v>76</v>
      </c>
      <c r="M1" s="39" t="s">
        <v>26</v>
      </c>
      <c r="N1" s="39" t="s">
        <v>77</v>
      </c>
      <c r="O1" s="39" t="s">
        <v>169</v>
      </c>
    </row>
    <row r="2" spans="1:15" ht="63" customHeight="1">
      <c r="A2" s="59" t="str">
        <f>HYPERLINK("#'Test Scenarios'!A1", "&lt;&lt;TEST SCENARIOS")</f>
        <v>&lt;&lt;TEST SCENARIOS</v>
      </c>
      <c r="B2" s="27"/>
      <c r="C2" s="22"/>
      <c r="D2" s="22"/>
      <c r="E2" s="22"/>
      <c r="F2" s="22"/>
      <c r="G2" s="22"/>
      <c r="H2" s="22"/>
      <c r="I2" s="22"/>
      <c r="J2" s="22"/>
      <c r="K2" s="22"/>
      <c r="L2" s="22"/>
      <c r="M2" s="28"/>
      <c r="N2" s="23"/>
      <c r="O2" s="19"/>
    </row>
    <row r="3" spans="1:15" ht="63" customHeight="1">
      <c r="A3" s="28" t="str">
        <f>"TC_CHATAAK_PAYMENT_METHOD_" &amp; TEXT(ROW(A1), "000")</f>
        <v>TC_CHATAAK_PAYMENT_METHOD_001</v>
      </c>
      <c r="B3" s="29" t="s">
        <v>839</v>
      </c>
      <c r="C3" s="19" t="s">
        <v>840</v>
      </c>
      <c r="D3" s="19" t="s">
        <v>841</v>
      </c>
      <c r="E3" s="20" t="s">
        <v>842</v>
      </c>
      <c r="F3" s="19" t="s">
        <v>87</v>
      </c>
      <c r="G3" s="19" t="s">
        <v>843</v>
      </c>
      <c r="H3" s="19"/>
      <c r="I3" s="19" t="s">
        <v>360</v>
      </c>
      <c r="J3" s="19" t="s">
        <v>386</v>
      </c>
      <c r="K3" s="23"/>
      <c r="L3" s="23" t="s">
        <v>87</v>
      </c>
      <c r="M3" s="31">
        <v>45645</v>
      </c>
      <c r="N3" s="23" t="s">
        <v>87</v>
      </c>
      <c r="O3" s="19"/>
    </row>
    <row r="4" spans="1:15" ht="63" customHeight="1">
      <c r="A4" s="28" t="str">
        <f t="shared" ref="A4:A22" si="0">"TC_CHATAAK_PAYMENT_METHOD_" &amp; TEXT(ROW(A2), "000")</f>
        <v>TC_CHATAAK_PAYMENT_METHOD_002</v>
      </c>
      <c r="B4" s="29" t="s">
        <v>839</v>
      </c>
      <c r="C4" s="19" t="s">
        <v>844</v>
      </c>
      <c r="D4" s="19" t="s">
        <v>841</v>
      </c>
      <c r="E4" s="20" t="s">
        <v>845</v>
      </c>
      <c r="F4" s="19" t="s">
        <v>87</v>
      </c>
      <c r="G4" s="19" t="s">
        <v>846</v>
      </c>
      <c r="H4" s="19"/>
      <c r="I4" s="19" t="s">
        <v>360</v>
      </c>
      <c r="J4" s="19" t="s">
        <v>243</v>
      </c>
      <c r="K4" s="23"/>
      <c r="L4" s="23" t="s">
        <v>87</v>
      </c>
      <c r="M4" s="31">
        <v>45645</v>
      </c>
      <c r="N4" s="23" t="s">
        <v>87</v>
      </c>
      <c r="O4" s="19"/>
    </row>
    <row r="5" spans="1:15" ht="63" customHeight="1">
      <c r="A5" s="28" t="str">
        <f t="shared" si="0"/>
        <v>TC_CHATAAK_PAYMENT_METHOD_003</v>
      </c>
      <c r="B5" s="29" t="s">
        <v>839</v>
      </c>
      <c r="C5" s="19" t="s">
        <v>847</v>
      </c>
      <c r="D5" s="19" t="s">
        <v>841</v>
      </c>
      <c r="E5" s="20" t="s">
        <v>848</v>
      </c>
      <c r="F5" s="19" t="s">
        <v>87</v>
      </c>
      <c r="G5" s="19" t="s">
        <v>849</v>
      </c>
      <c r="H5" s="20"/>
      <c r="I5" s="19" t="s">
        <v>360</v>
      </c>
      <c r="J5" s="19" t="s">
        <v>243</v>
      </c>
      <c r="K5" s="23"/>
      <c r="L5" s="23" t="s">
        <v>87</v>
      </c>
      <c r="M5" s="31">
        <v>45645</v>
      </c>
      <c r="N5" s="23" t="s">
        <v>87</v>
      </c>
      <c r="O5" s="19"/>
    </row>
    <row r="6" spans="1:15" ht="63" customHeight="1">
      <c r="A6" s="28" t="str">
        <f t="shared" si="0"/>
        <v>TC_CHATAAK_PAYMENT_METHOD_004</v>
      </c>
      <c r="B6" s="29" t="s">
        <v>839</v>
      </c>
      <c r="C6" s="19" t="s">
        <v>850</v>
      </c>
      <c r="D6" s="19" t="s">
        <v>841</v>
      </c>
      <c r="E6" s="20" t="s">
        <v>851</v>
      </c>
      <c r="F6" s="19" t="s">
        <v>87</v>
      </c>
      <c r="G6" s="19" t="s">
        <v>852</v>
      </c>
      <c r="H6" s="19"/>
      <c r="I6" s="19" t="s">
        <v>360</v>
      </c>
      <c r="J6" s="19" t="s">
        <v>243</v>
      </c>
      <c r="K6" s="23"/>
      <c r="L6" s="23" t="s">
        <v>87</v>
      </c>
      <c r="M6" s="31">
        <v>45645</v>
      </c>
      <c r="N6" s="23" t="s">
        <v>87</v>
      </c>
      <c r="O6" s="53"/>
    </row>
    <row r="7" spans="1:15" ht="63" customHeight="1">
      <c r="A7" s="28" t="str">
        <f t="shared" si="0"/>
        <v>TC_CHATAAK_PAYMENT_METHOD_005</v>
      </c>
      <c r="B7" s="29" t="s">
        <v>839</v>
      </c>
      <c r="C7" s="19" t="s">
        <v>853</v>
      </c>
      <c r="D7" s="19" t="s">
        <v>841</v>
      </c>
      <c r="E7" s="20" t="s">
        <v>854</v>
      </c>
      <c r="F7" s="19" t="s">
        <v>87</v>
      </c>
      <c r="G7" s="19" t="s">
        <v>855</v>
      </c>
      <c r="H7" s="19"/>
      <c r="I7" s="19" t="s">
        <v>360</v>
      </c>
      <c r="J7" s="19" t="s">
        <v>360</v>
      </c>
      <c r="K7" s="23"/>
      <c r="L7" s="23" t="s">
        <v>87</v>
      </c>
      <c r="M7" s="31">
        <v>45645</v>
      </c>
      <c r="N7" s="23" t="s">
        <v>87</v>
      </c>
      <c r="O7" s="53"/>
    </row>
    <row r="8" spans="1:15" ht="63" customHeight="1">
      <c r="A8" s="28" t="str">
        <f t="shared" si="0"/>
        <v>TC_CHATAAK_PAYMENT_METHOD_006</v>
      </c>
      <c r="B8" s="29" t="s">
        <v>839</v>
      </c>
      <c r="C8" s="19" t="s">
        <v>856</v>
      </c>
      <c r="D8" s="19" t="s">
        <v>841</v>
      </c>
      <c r="E8" s="20" t="s">
        <v>857</v>
      </c>
      <c r="F8" s="19" t="s">
        <v>87</v>
      </c>
      <c r="G8" s="19" t="s">
        <v>858</v>
      </c>
      <c r="H8" s="21"/>
      <c r="I8" s="19" t="s">
        <v>243</v>
      </c>
      <c r="J8" s="19" t="s">
        <v>360</v>
      </c>
      <c r="K8" s="23"/>
      <c r="L8" s="23" t="s">
        <v>87</v>
      </c>
      <c r="M8" s="31">
        <v>45645</v>
      </c>
      <c r="N8" s="23" t="s">
        <v>87</v>
      </c>
      <c r="O8" s="19"/>
    </row>
    <row r="9" spans="1:15" ht="63" customHeight="1">
      <c r="A9" s="28" t="str">
        <f t="shared" si="0"/>
        <v>TC_CHATAAK_PAYMENT_METHOD_007</v>
      </c>
      <c r="B9" s="29" t="s">
        <v>839</v>
      </c>
      <c r="C9" s="19" t="s">
        <v>859</v>
      </c>
      <c r="D9" s="19" t="s">
        <v>841</v>
      </c>
      <c r="E9" s="20" t="s">
        <v>860</v>
      </c>
      <c r="F9" s="19" t="s">
        <v>861</v>
      </c>
      <c r="G9" s="19" t="s">
        <v>862</v>
      </c>
      <c r="H9" s="20"/>
      <c r="I9" s="19" t="s">
        <v>360</v>
      </c>
      <c r="J9" s="19" t="s">
        <v>360</v>
      </c>
      <c r="K9" s="23"/>
      <c r="L9" s="23" t="s">
        <v>87</v>
      </c>
      <c r="M9" s="31">
        <v>45645</v>
      </c>
      <c r="N9" s="23" t="s">
        <v>87</v>
      </c>
      <c r="O9" s="19"/>
    </row>
    <row r="10" spans="1:15" ht="63" customHeight="1">
      <c r="A10" s="28" t="str">
        <f t="shared" si="0"/>
        <v>TC_CHATAAK_PAYMENT_METHOD_008</v>
      </c>
      <c r="B10" s="29" t="s">
        <v>839</v>
      </c>
      <c r="C10" s="19" t="s">
        <v>863</v>
      </c>
      <c r="D10" s="19" t="s">
        <v>841</v>
      </c>
      <c r="E10" s="20" t="s">
        <v>864</v>
      </c>
      <c r="F10" s="19" t="s">
        <v>87</v>
      </c>
      <c r="G10" s="19" t="s">
        <v>865</v>
      </c>
      <c r="H10" s="21"/>
      <c r="I10" s="19" t="s">
        <v>243</v>
      </c>
      <c r="J10" s="19" t="s">
        <v>360</v>
      </c>
      <c r="K10" s="23"/>
      <c r="L10" s="23" t="s">
        <v>87</v>
      </c>
      <c r="M10" s="31">
        <v>45645</v>
      </c>
      <c r="N10" s="23" t="s">
        <v>87</v>
      </c>
      <c r="O10" s="53"/>
    </row>
    <row r="11" spans="1:15" ht="63" customHeight="1">
      <c r="A11" s="28" t="str">
        <f t="shared" si="0"/>
        <v>TC_CHATAAK_PAYMENT_METHOD_009</v>
      </c>
      <c r="B11" s="29" t="s">
        <v>839</v>
      </c>
      <c r="C11" s="19" t="s">
        <v>866</v>
      </c>
      <c r="D11" s="19" t="s">
        <v>841</v>
      </c>
      <c r="E11" s="20" t="s">
        <v>867</v>
      </c>
      <c r="F11" s="19" t="s">
        <v>868</v>
      </c>
      <c r="G11" s="19" t="s">
        <v>869</v>
      </c>
      <c r="H11" s="21"/>
      <c r="I11" s="19" t="s">
        <v>360</v>
      </c>
      <c r="J11" s="19" t="s">
        <v>360</v>
      </c>
      <c r="K11" s="23"/>
      <c r="L11" s="23" t="s">
        <v>87</v>
      </c>
      <c r="M11" s="31">
        <v>45645</v>
      </c>
      <c r="N11" s="23" t="s">
        <v>87</v>
      </c>
      <c r="O11" s="53"/>
    </row>
    <row r="12" spans="1:15" ht="63" customHeight="1">
      <c r="A12" s="28" t="str">
        <f t="shared" si="0"/>
        <v>TC_CHATAAK_PAYMENT_METHOD_010</v>
      </c>
      <c r="B12" s="29" t="s">
        <v>839</v>
      </c>
      <c r="C12" s="19" t="s">
        <v>870</v>
      </c>
      <c r="D12" s="19" t="s">
        <v>841</v>
      </c>
      <c r="E12" s="20" t="s">
        <v>871</v>
      </c>
      <c r="F12" s="19" t="s">
        <v>872</v>
      </c>
      <c r="G12" s="19" t="s">
        <v>873</v>
      </c>
      <c r="H12" s="54"/>
      <c r="I12" s="19" t="s">
        <v>360</v>
      </c>
      <c r="J12" s="19" t="s">
        <v>360</v>
      </c>
      <c r="K12" s="23"/>
      <c r="L12" s="23" t="s">
        <v>87</v>
      </c>
      <c r="M12" s="31">
        <v>45645</v>
      </c>
      <c r="N12" s="23" t="s">
        <v>87</v>
      </c>
      <c r="O12" s="19"/>
    </row>
    <row r="13" spans="1:15" ht="63" customHeight="1">
      <c r="A13" s="28" t="str">
        <f t="shared" si="0"/>
        <v>TC_CHATAAK_PAYMENT_METHOD_011</v>
      </c>
      <c r="B13" s="29" t="s">
        <v>839</v>
      </c>
      <c r="C13" s="19" t="s">
        <v>874</v>
      </c>
      <c r="D13" s="19" t="s">
        <v>841</v>
      </c>
      <c r="E13" s="20" t="s">
        <v>875</v>
      </c>
      <c r="F13" s="19" t="s">
        <v>876</v>
      </c>
      <c r="G13" s="19" t="s">
        <v>877</v>
      </c>
      <c r="H13" s="21"/>
      <c r="I13" s="19" t="s">
        <v>360</v>
      </c>
      <c r="J13" s="19" t="s">
        <v>360</v>
      </c>
      <c r="K13" s="23"/>
      <c r="L13" s="23" t="s">
        <v>87</v>
      </c>
      <c r="M13" s="31">
        <v>45645</v>
      </c>
      <c r="N13" s="23" t="s">
        <v>87</v>
      </c>
      <c r="O13" s="53"/>
    </row>
    <row r="14" spans="1:15" ht="63" customHeight="1">
      <c r="A14" s="28" t="str">
        <f t="shared" si="0"/>
        <v>TC_CHATAAK_PAYMENT_METHOD_012</v>
      </c>
      <c r="B14" s="29" t="s">
        <v>839</v>
      </c>
      <c r="C14" s="19" t="s">
        <v>878</v>
      </c>
      <c r="D14" s="19" t="s">
        <v>841</v>
      </c>
      <c r="E14" s="20" t="s">
        <v>879</v>
      </c>
      <c r="F14" s="19" t="s">
        <v>87</v>
      </c>
      <c r="G14" s="19" t="s">
        <v>880</v>
      </c>
      <c r="H14" s="19"/>
      <c r="I14" s="19" t="s">
        <v>243</v>
      </c>
      <c r="J14" s="19" t="s">
        <v>360</v>
      </c>
      <c r="K14" s="23"/>
      <c r="L14" s="23" t="s">
        <v>87</v>
      </c>
      <c r="M14" s="31">
        <v>45645</v>
      </c>
      <c r="N14" s="23" t="s">
        <v>87</v>
      </c>
      <c r="O14" s="19"/>
    </row>
    <row r="15" spans="1:15" ht="63" customHeight="1">
      <c r="A15" s="28" t="str">
        <f t="shared" si="0"/>
        <v>TC_CHATAAK_PAYMENT_METHOD_013</v>
      </c>
      <c r="B15" s="29" t="s">
        <v>839</v>
      </c>
      <c r="C15" s="19" t="s">
        <v>881</v>
      </c>
      <c r="D15" s="19" t="s">
        <v>841</v>
      </c>
      <c r="E15" s="20" t="s">
        <v>882</v>
      </c>
      <c r="F15" s="20" t="s">
        <v>883</v>
      </c>
      <c r="G15" s="19" t="s">
        <v>884</v>
      </c>
      <c r="H15" s="30"/>
      <c r="I15" s="19" t="s">
        <v>360</v>
      </c>
      <c r="J15" s="19" t="s">
        <v>360</v>
      </c>
      <c r="K15" s="23"/>
      <c r="L15" s="23" t="s">
        <v>87</v>
      </c>
      <c r="M15" s="31">
        <v>45645</v>
      </c>
      <c r="N15" s="23" t="s">
        <v>87</v>
      </c>
      <c r="O15" s="19"/>
    </row>
    <row r="16" spans="1:15" ht="63" customHeight="1">
      <c r="A16" s="28" t="str">
        <f t="shared" si="0"/>
        <v>TC_CHATAAK_PAYMENT_METHOD_014</v>
      </c>
      <c r="B16" s="29" t="s">
        <v>839</v>
      </c>
      <c r="C16" s="19" t="s">
        <v>885</v>
      </c>
      <c r="D16" s="19" t="s">
        <v>841</v>
      </c>
      <c r="E16" s="20" t="s">
        <v>886</v>
      </c>
      <c r="F16" s="20" t="s">
        <v>887</v>
      </c>
      <c r="G16" s="19" t="s">
        <v>888</v>
      </c>
      <c r="H16" s="21"/>
      <c r="I16" s="19" t="s">
        <v>360</v>
      </c>
      <c r="J16" s="19" t="s">
        <v>360</v>
      </c>
      <c r="K16" s="23"/>
      <c r="L16" s="23" t="s">
        <v>87</v>
      </c>
      <c r="M16" s="31">
        <v>45645</v>
      </c>
      <c r="N16" s="23" t="s">
        <v>87</v>
      </c>
      <c r="O16" s="53"/>
    </row>
    <row r="17" spans="1:15" ht="63" customHeight="1">
      <c r="A17" s="28" t="str">
        <f t="shared" si="0"/>
        <v>TC_CHATAAK_PAYMENT_METHOD_015</v>
      </c>
      <c r="B17" s="29" t="s">
        <v>839</v>
      </c>
      <c r="C17" s="19" t="s">
        <v>889</v>
      </c>
      <c r="D17" s="19" t="s">
        <v>841</v>
      </c>
      <c r="E17" s="20" t="s">
        <v>890</v>
      </c>
      <c r="F17" s="19" t="s">
        <v>87</v>
      </c>
      <c r="G17" s="19" t="s">
        <v>891</v>
      </c>
      <c r="H17" s="61"/>
      <c r="I17" s="19" t="s">
        <v>360</v>
      </c>
      <c r="J17" s="19" t="s">
        <v>243</v>
      </c>
      <c r="K17" s="23"/>
      <c r="L17" s="23" t="s">
        <v>87</v>
      </c>
      <c r="M17" s="31">
        <v>45645</v>
      </c>
      <c r="N17" s="23" t="s">
        <v>87</v>
      </c>
      <c r="O17" s="19"/>
    </row>
    <row r="18" spans="1:15" ht="63" customHeight="1">
      <c r="A18" s="28" t="str">
        <f t="shared" si="0"/>
        <v>TC_CHATAAK_PAYMENT_METHOD_016</v>
      </c>
      <c r="B18" s="29" t="s">
        <v>839</v>
      </c>
      <c r="C18" s="19" t="s">
        <v>892</v>
      </c>
      <c r="D18" s="19" t="s">
        <v>841</v>
      </c>
      <c r="E18" s="20" t="s">
        <v>893</v>
      </c>
      <c r="F18" s="19" t="s">
        <v>861</v>
      </c>
      <c r="G18" s="19" t="s">
        <v>894</v>
      </c>
      <c r="H18" s="19"/>
      <c r="I18" s="19" t="s">
        <v>243</v>
      </c>
      <c r="J18" s="19" t="s">
        <v>386</v>
      </c>
      <c r="K18" s="23"/>
      <c r="L18" s="23" t="s">
        <v>87</v>
      </c>
      <c r="M18" s="31">
        <v>45645</v>
      </c>
      <c r="N18" s="23" t="s">
        <v>87</v>
      </c>
      <c r="O18" s="19"/>
    </row>
    <row r="19" spans="1:15" ht="63" customHeight="1">
      <c r="A19" s="28" t="str">
        <f t="shared" si="0"/>
        <v>TC_CHATAAK_PAYMENT_METHOD_017</v>
      </c>
      <c r="B19" s="29" t="s">
        <v>839</v>
      </c>
      <c r="C19" s="19" t="s">
        <v>895</v>
      </c>
      <c r="D19" s="19" t="s">
        <v>841</v>
      </c>
      <c r="E19" s="20" t="s">
        <v>896</v>
      </c>
      <c r="F19" s="19" t="s">
        <v>87</v>
      </c>
      <c r="G19" s="19" t="s">
        <v>897</v>
      </c>
      <c r="H19" s="19"/>
      <c r="I19" s="19" t="s">
        <v>243</v>
      </c>
      <c r="J19" s="19" t="s">
        <v>243</v>
      </c>
      <c r="K19" s="23"/>
      <c r="L19" s="23" t="s">
        <v>87</v>
      </c>
      <c r="M19" s="31">
        <v>45645</v>
      </c>
      <c r="N19" s="23" t="s">
        <v>87</v>
      </c>
      <c r="O19" s="19"/>
    </row>
    <row r="20" spans="1:15" ht="63" customHeight="1">
      <c r="A20" s="28" t="str">
        <f t="shared" si="0"/>
        <v>TC_CHATAAK_PAYMENT_METHOD_018</v>
      </c>
      <c r="B20" s="29" t="s">
        <v>839</v>
      </c>
      <c r="C20" s="19" t="s">
        <v>898</v>
      </c>
      <c r="D20" s="19" t="s">
        <v>841</v>
      </c>
      <c r="E20" s="20" t="s">
        <v>899</v>
      </c>
      <c r="F20" s="19" t="s">
        <v>87</v>
      </c>
      <c r="G20" s="19" t="s">
        <v>900</v>
      </c>
      <c r="H20" s="19"/>
      <c r="I20" s="19" t="s">
        <v>360</v>
      </c>
      <c r="J20" s="19" t="s">
        <v>360</v>
      </c>
      <c r="K20" s="23"/>
      <c r="L20" s="23" t="s">
        <v>87</v>
      </c>
      <c r="M20" s="31">
        <v>45645</v>
      </c>
      <c r="N20" s="23" t="s">
        <v>87</v>
      </c>
      <c r="O20" s="19"/>
    </row>
    <row r="21" spans="1:15" ht="63" customHeight="1">
      <c r="A21" s="28" t="str">
        <f t="shared" si="0"/>
        <v>TC_CHATAAK_PAYMENT_METHOD_019</v>
      </c>
      <c r="B21" s="29" t="s">
        <v>839</v>
      </c>
      <c r="C21" s="19" t="s">
        <v>901</v>
      </c>
      <c r="D21" s="19" t="s">
        <v>841</v>
      </c>
      <c r="E21" s="20" t="s">
        <v>902</v>
      </c>
      <c r="F21" s="19" t="s">
        <v>87</v>
      </c>
      <c r="G21" s="19" t="s">
        <v>903</v>
      </c>
      <c r="H21" s="19"/>
      <c r="I21" s="19" t="s">
        <v>360</v>
      </c>
      <c r="J21" s="19" t="s">
        <v>360</v>
      </c>
      <c r="K21" s="19"/>
      <c r="L21" s="23" t="s">
        <v>87</v>
      </c>
      <c r="M21" s="31">
        <v>45645</v>
      </c>
      <c r="N21" s="23" t="s">
        <v>87</v>
      </c>
      <c r="O21" s="19"/>
    </row>
    <row r="22" spans="1:15" ht="63" customHeight="1">
      <c r="A22" s="28" t="str">
        <f t="shared" si="0"/>
        <v>TC_CHATAAK_PAYMENT_METHOD_020</v>
      </c>
      <c r="B22" s="29" t="s">
        <v>839</v>
      </c>
      <c r="C22" s="19" t="s">
        <v>904</v>
      </c>
      <c r="D22" s="19" t="s">
        <v>841</v>
      </c>
      <c r="E22" s="20" t="s">
        <v>905</v>
      </c>
      <c r="F22" s="19" t="s">
        <v>906</v>
      </c>
      <c r="G22" s="19" t="s">
        <v>907</v>
      </c>
      <c r="H22" s="19"/>
      <c r="I22" s="19" t="s">
        <v>360</v>
      </c>
      <c r="J22" s="19" t="s">
        <v>360</v>
      </c>
      <c r="K22" s="19"/>
      <c r="L22" s="23" t="s">
        <v>87</v>
      </c>
      <c r="M22" s="31">
        <v>45645</v>
      </c>
      <c r="N22" s="23" t="s">
        <v>87</v>
      </c>
      <c r="O22" s="19"/>
    </row>
    <row r="23" spans="1:15" ht="63" customHeight="1">
      <c r="A23" s="28"/>
      <c r="B23" s="29"/>
      <c r="C23" s="19"/>
      <c r="D23" s="19"/>
      <c r="E23" s="20"/>
      <c r="F23" s="19"/>
      <c r="G23" s="19"/>
      <c r="H23" s="19"/>
      <c r="I23" s="19"/>
      <c r="J23" s="19"/>
      <c r="K23" s="19"/>
      <c r="L23" s="23"/>
      <c r="M23" s="31"/>
      <c r="N23" s="23"/>
      <c r="O23" s="19"/>
    </row>
    <row r="24" spans="1:15" ht="63" customHeight="1">
      <c r="A24" s="28" t="str">
        <f>"TC_CHATAAK_PAYMENT_CONFIRMATION_" &amp; TEXT(ROW(A21), "000")</f>
        <v>TC_CHATAAK_PAYMENT_CONFIRMATION_021</v>
      </c>
      <c r="B24" s="29" t="s">
        <v>908</v>
      </c>
      <c r="C24" s="19" t="s">
        <v>909</v>
      </c>
      <c r="D24" s="19" t="s">
        <v>910</v>
      </c>
      <c r="E24" s="20" t="s">
        <v>911</v>
      </c>
      <c r="F24" s="19" t="s">
        <v>912</v>
      </c>
      <c r="G24" s="20" t="s">
        <v>913</v>
      </c>
      <c r="H24" s="19"/>
      <c r="I24" s="19" t="s">
        <v>360</v>
      </c>
      <c r="J24" s="19" t="s">
        <v>182</v>
      </c>
      <c r="K24" s="19"/>
      <c r="L24" s="23" t="s">
        <v>87</v>
      </c>
      <c r="M24" s="31">
        <v>45646</v>
      </c>
      <c r="N24" s="23" t="s">
        <v>87</v>
      </c>
      <c r="O24" s="19"/>
    </row>
    <row r="25" spans="1:15" ht="63" customHeight="1">
      <c r="A25" s="28" t="str">
        <f>"TC_CHATAAK_PAYMENT_CONFIRMATION_" &amp; TEXT(ROW(A22), "000")</f>
        <v>TC_CHATAAK_PAYMENT_CONFIRMATION_022</v>
      </c>
      <c r="B25" s="29" t="s">
        <v>908</v>
      </c>
      <c r="C25" s="19" t="s">
        <v>914</v>
      </c>
      <c r="D25" s="19" t="s">
        <v>915</v>
      </c>
      <c r="E25" s="20" t="s">
        <v>916</v>
      </c>
      <c r="F25" s="19" t="s">
        <v>87</v>
      </c>
      <c r="G25" s="20" t="s">
        <v>917</v>
      </c>
      <c r="H25" s="19"/>
      <c r="I25" s="19" t="s">
        <v>360</v>
      </c>
      <c r="J25" s="19" t="s">
        <v>188</v>
      </c>
      <c r="K25" s="19"/>
      <c r="L25" s="23" t="s">
        <v>87</v>
      </c>
      <c r="M25" s="31">
        <v>45646</v>
      </c>
      <c r="N25" s="23" t="s">
        <v>87</v>
      </c>
      <c r="O25" s="19"/>
    </row>
    <row r="26" spans="1:15" ht="63" customHeight="1">
      <c r="A26" s="28" t="str">
        <f t="shared" ref="A26:A62" si="1">"TC_CHATAAK_PAYMENT_CONFIRMATION_" &amp; TEXT(ROW(A24), "000")</f>
        <v>TC_CHATAAK_PAYMENT_CONFIRMATION_024</v>
      </c>
      <c r="B26" s="29" t="s">
        <v>908</v>
      </c>
      <c r="C26" s="19" t="s">
        <v>918</v>
      </c>
      <c r="D26" s="19" t="s">
        <v>919</v>
      </c>
      <c r="E26" s="20" t="s">
        <v>920</v>
      </c>
      <c r="F26" s="19" t="s">
        <v>921</v>
      </c>
      <c r="G26" s="19" t="s">
        <v>922</v>
      </c>
      <c r="H26" s="19"/>
      <c r="I26" s="19" t="s">
        <v>360</v>
      </c>
      <c r="J26" s="19" t="s">
        <v>182</v>
      </c>
      <c r="K26" s="19"/>
      <c r="L26" s="23" t="s">
        <v>87</v>
      </c>
      <c r="M26" s="31">
        <v>45646</v>
      </c>
      <c r="N26" s="23" t="s">
        <v>87</v>
      </c>
      <c r="O26" s="19"/>
    </row>
    <row r="27" spans="1:15" ht="63" customHeight="1">
      <c r="A27" s="28" t="str">
        <f t="shared" si="1"/>
        <v>TC_CHATAAK_PAYMENT_CONFIRMATION_025</v>
      </c>
      <c r="B27" s="29" t="s">
        <v>908</v>
      </c>
      <c r="C27" s="19" t="s">
        <v>923</v>
      </c>
      <c r="D27" s="19" t="s">
        <v>919</v>
      </c>
      <c r="E27" s="20" t="s">
        <v>924</v>
      </c>
      <c r="F27" s="19" t="s">
        <v>923</v>
      </c>
      <c r="G27" s="19" t="s">
        <v>925</v>
      </c>
      <c r="H27" s="19"/>
      <c r="I27" s="19" t="s">
        <v>243</v>
      </c>
      <c r="J27" s="19" t="s">
        <v>188</v>
      </c>
      <c r="K27" s="19"/>
      <c r="L27" s="23" t="s">
        <v>87</v>
      </c>
      <c r="M27" s="31">
        <v>45646</v>
      </c>
      <c r="N27" s="23" t="s">
        <v>87</v>
      </c>
      <c r="O27" s="19"/>
    </row>
    <row r="28" spans="1:15" ht="63" customHeight="1">
      <c r="A28" s="28" t="str">
        <f t="shared" si="1"/>
        <v>TC_CHATAAK_PAYMENT_CONFIRMATION_026</v>
      </c>
      <c r="B28" s="29" t="s">
        <v>908</v>
      </c>
      <c r="C28" s="19" t="s">
        <v>926</v>
      </c>
      <c r="D28" s="19" t="s">
        <v>927</v>
      </c>
      <c r="E28" s="20" t="s">
        <v>928</v>
      </c>
      <c r="F28" s="19" t="s">
        <v>87</v>
      </c>
      <c r="G28" s="19" t="s">
        <v>929</v>
      </c>
      <c r="H28" s="19"/>
      <c r="I28" s="19" t="s">
        <v>360</v>
      </c>
      <c r="J28" s="19" t="s">
        <v>188</v>
      </c>
      <c r="K28" s="19"/>
      <c r="L28" s="23" t="s">
        <v>87</v>
      </c>
      <c r="M28" s="31">
        <v>45646</v>
      </c>
      <c r="N28" s="23" t="s">
        <v>87</v>
      </c>
      <c r="O28" s="19"/>
    </row>
    <row r="29" spans="1:15" ht="63" customHeight="1">
      <c r="A29" s="28" t="str">
        <f t="shared" si="1"/>
        <v>TC_CHATAAK_PAYMENT_CONFIRMATION_027</v>
      </c>
      <c r="B29" s="29" t="s">
        <v>908</v>
      </c>
      <c r="C29" s="19" t="s">
        <v>930</v>
      </c>
      <c r="D29" s="19" t="s">
        <v>927</v>
      </c>
      <c r="E29" s="20" t="s">
        <v>931</v>
      </c>
      <c r="F29" s="19" t="s">
        <v>87</v>
      </c>
      <c r="G29" s="19" t="s">
        <v>932</v>
      </c>
      <c r="H29" s="19"/>
      <c r="I29" s="19" t="s">
        <v>360</v>
      </c>
      <c r="J29" s="19" t="s">
        <v>188</v>
      </c>
      <c r="K29" s="19"/>
      <c r="L29" s="23" t="s">
        <v>87</v>
      </c>
      <c r="M29" s="31">
        <v>45646</v>
      </c>
      <c r="N29" s="23" t="s">
        <v>87</v>
      </c>
      <c r="O29" s="19"/>
    </row>
    <row r="30" spans="1:15" ht="63" customHeight="1">
      <c r="A30" s="28" t="str">
        <f t="shared" si="1"/>
        <v>TC_CHATAAK_PAYMENT_CONFIRMATION_028</v>
      </c>
      <c r="B30" s="29" t="s">
        <v>908</v>
      </c>
      <c r="C30" s="19" t="s">
        <v>933</v>
      </c>
      <c r="D30" s="19" t="s">
        <v>934</v>
      </c>
      <c r="E30" s="20" t="s">
        <v>935</v>
      </c>
      <c r="F30" s="19" t="s">
        <v>936</v>
      </c>
      <c r="G30" s="19" t="s">
        <v>937</v>
      </c>
      <c r="H30" s="19"/>
      <c r="I30" s="19" t="s">
        <v>360</v>
      </c>
      <c r="J30" s="19" t="s">
        <v>182</v>
      </c>
      <c r="K30" s="19"/>
      <c r="L30" s="23" t="s">
        <v>87</v>
      </c>
      <c r="M30" s="31">
        <v>45646</v>
      </c>
      <c r="N30" s="23" t="s">
        <v>87</v>
      </c>
      <c r="O30" s="19"/>
    </row>
    <row r="31" spans="1:15" ht="63" customHeight="1">
      <c r="A31" s="28" t="str">
        <f t="shared" si="1"/>
        <v>TC_CHATAAK_PAYMENT_CONFIRMATION_029</v>
      </c>
      <c r="B31" s="29" t="s">
        <v>908</v>
      </c>
      <c r="C31" s="19" t="s">
        <v>938</v>
      </c>
      <c r="D31" s="19" t="s">
        <v>919</v>
      </c>
      <c r="E31" s="20" t="s">
        <v>939</v>
      </c>
      <c r="F31" s="19" t="s">
        <v>940</v>
      </c>
      <c r="G31" s="19" t="s">
        <v>941</v>
      </c>
      <c r="H31" s="19"/>
      <c r="I31" s="19" t="s">
        <v>243</v>
      </c>
      <c r="J31" s="19" t="s">
        <v>188</v>
      </c>
      <c r="K31" s="19"/>
      <c r="L31" s="23" t="s">
        <v>87</v>
      </c>
      <c r="M31" s="31">
        <v>45646</v>
      </c>
      <c r="N31" s="23" t="s">
        <v>87</v>
      </c>
      <c r="O31" s="19"/>
    </row>
    <row r="32" spans="1:15" ht="63" customHeight="1">
      <c r="A32" s="28" t="str">
        <f t="shared" si="1"/>
        <v>TC_CHATAAK_PAYMENT_CONFIRMATION_030</v>
      </c>
      <c r="B32" s="29" t="s">
        <v>908</v>
      </c>
      <c r="C32" s="19" t="s">
        <v>942</v>
      </c>
      <c r="D32" s="19" t="s">
        <v>919</v>
      </c>
      <c r="E32" s="19" t="s">
        <v>943</v>
      </c>
      <c r="F32" s="19" t="s">
        <v>912</v>
      </c>
      <c r="G32" s="19" t="s">
        <v>944</v>
      </c>
      <c r="H32" s="19"/>
      <c r="I32" s="19" t="s">
        <v>243</v>
      </c>
      <c r="J32" s="19" t="s">
        <v>188</v>
      </c>
      <c r="K32" s="19"/>
      <c r="L32" s="23" t="s">
        <v>87</v>
      </c>
      <c r="M32" s="31">
        <v>45646</v>
      </c>
      <c r="N32" s="23" t="s">
        <v>87</v>
      </c>
      <c r="O32" s="19"/>
    </row>
    <row r="33" spans="1:15" ht="63" customHeight="1">
      <c r="A33" s="28" t="str">
        <f t="shared" si="1"/>
        <v>TC_CHATAAK_PAYMENT_CONFIRMATION_031</v>
      </c>
      <c r="B33" s="29" t="s">
        <v>908</v>
      </c>
      <c r="C33" s="19" t="s">
        <v>945</v>
      </c>
      <c r="D33" s="19" t="s">
        <v>927</v>
      </c>
      <c r="E33" s="20" t="s">
        <v>946</v>
      </c>
      <c r="F33" s="19" t="s">
        <v>87</v>
      </c>
      <c r="G33" s="19" t="s">
        <v>947</v>
      </c>
      <c r="H33" s="19"/>
      <c r="I33" s="19" t="s">
        <v>360</v>
      </c>
      <c r="J33" s="19" t="s">
        <v>182</v>
      </c>
      <c r="K33" s="19"/>
      <c r="L33" s="23" t="s">
        <v>87</v>
      </c>
      <c r="M33" s="31">
        <v>45646</v>
      </c>
      <c r="N33" s="23" t="s">
        <v>87</v>
      </c>
      <c r="O33" s="19"/>
    </row>
    <row r="34" spans="1:15" ht="63" customHeight="1">
      <c r="A34" s="28" t="str">
        <f t="shared" si="1"/>
        <v>TC_CHATAAK_PAYMENT_CONFIRMATION_032</v>
      </c>
      <c r="B34" s="29" t="s">
        <v>908</v>
      </c>
      <c r="C34" s="19" t="s">
        <v>948</v>
      </c>
      <c r="D34" s="19" t="s">
        <v>949</v>
      </c>
      <c r="E34" s="20" t="s">
        <v>950</v>
      </c>
      <c r="F34" s="19" t="s">
        <v>951</v>
      </c>
      <c r="G34" s="19" t="s">
        <v>952</v>
      </c>
      <c r="H34" s="19"/>
      <c r="I34" s="19" t="s">
        <v>243</v>
      </c>
      <c r="J34" s="19" t="s">
        <v>188</v>
      </c>
      <c r="K34" s="19"/>
      <c r="L34" s="23" t="s">
        <v>87</v>
      </c>
      <c r="M34" s="31">
        <v>45646</v>
      </c>
      <c r="N34" s="23" t="s">
        <v>87</v>
      </c>
      <c r="O34" s="19"/>
    </row>
    <row r="35" spans="1:15" ht="63" customHeight="1">
      <c r="A35" s="28" t="str">
        <f t="shared" si="1"/>
        <v>TC_CHATAAK_PAYMENT_CONFIRMATION_033</v>
      </c>
      <c r="B35" s="29" t="s">
        <v>908</v>
      </c>
      <c r="C35" s="19" t="s">
        <v>953</v>
      </c>
      <c r="D35" s="19" t="s">
        <v>954</v>
      </c>
      <c r="E35" s="20" t="s">
        <v>955</v>
      </c>
      <c r="F35" s="19" t="s">
        <v>956</v>
      </c>
      <c r="G35" s="19" t="s">
        <v>957</v>
      </c>
      <c r="H35" s="19"/>
      <c r="I35" s="19" t="s">
        <v>360</v>
      </c>
      <c r="J35" s="19" t="s">
        <v>182</v>
      </c>
      <c r="K35" s="19"/>
      <c r="L35" s="23" t="s">
        <v>87</v>
      </c>
      <c r="M35" s="31">
        <v>45646</v>
      </c>
      <c r="N35" s="23" t="s">
        <v>87</v>
      </c>
      <c r="O35" s="19"/>
    </row>
    <row r="36" spans="1:15" ht="63" customHeight="1">
      <c r="A36" s="28" t="str">
        <f t="shared" si="1"/>
        <v>TC_CHATAAK_PAYMENT_CONFIRMATION_034</v>
      </c>
      <c r="B36" s="29" t="s">
        <v>908</v>
      </c>
      <c r="C36" s="19" t="s">
        <v>958</v>
      </c>
      <c r="D36" s="19" t="s">
        <v>959</v>
      </c>
      <c r="E36" s="20" t="s">
        <v>960</v>
      </c>
      <c r="F36" s="19" t="s">
        <v>961</v>
      </c>
      <c r="G36" s="19" t="s">
        <v>962</v>
      </c>
      <c r="H36" s="19"/>
      <c r="I36" s="19" t="s">
        <v>243</v>
      </c>
      <c r="J36" s="19" t="s">
        <v>188</v>
      </c>
      <c r="K36" s="19"/>
      <c r="L36" s="23" t="s">
        <v>87</v>
      </c>
      <c r="M36" s="31">
        <v>45646</v>
      </c>
      <c r="N36" s="23" t="s">
        <v>87</v>
      </c>
      <c r="O36" s="19"/>
    </row>
    <row r="37" spans="1:15" ht="63" customHeight="1">
      <c r="A37" s="28" t="str">
        <f t="shared" si="1"/>
        <v>TC_CHATAAK_PAYMENT_CONFIRMATION_035</v>
      </c>
      <c r="B37" s="29" t="s">
        <v>908</v>
      </c>
      <c r="C37" s="19" t="s">
        <v>963</v>
      </c>
      <c r="D37" s="19" t="s">
        <v>964</v>
      </c>
      <c r="E37" s="20" t="s">
        <v>965</v>
      </c>
      <c r="F37" s="19" t="s">
        <v>966</v>
      </c>
      <c r="G37" s="19" t="s">
        <v>967</v>
      </c>
      <c r="H37" s="19"/>
      <c r="I37" s="19" t="s">
        <v>360</v>
      </c>
      <c r="J37" s="19" t="s">
        <v>182</v>
      </c>
      <c r="K37" s="19"/>
      <c r="L37" s="23" t="s">
        <v>87</v>
      </c>
      <c r="M37" s="31">
        <v>45646</v>
      </c>
      <c r="N37" s="23" t="s">
        <v>87</v>
      </c>
      <c r="O37" s="19"/>
    </row>
    <row r="38" spans="1:15" ht="63" customHeight="1">
      <c r="A38" s="28" t="str">
        <f t="shared" si="1"/>
        <v>TC_CHATAAK_PAYMENT_CONFIRMATION_036</v>
      </c>
      <c r="B38" s="29" t="s">
        <v>908</v>
      </c>
      <c r="C38" s="19" t="s">
        <v>968</v>
      </c>
      <c r="D38" s="19" t="s">
        <v>927</v>
      </c>
      <c r="E38" s="20" t="s">
        <v>969</v>
      </c>
      <c r="F38" s="19" t="s">
        <v>87</v>
      </c>
      <c r="G38" s="19" t="s">
        <v>970</v>
      </c>
      <c r="H38" s="19"/>
      <c r="I38" s="19" t="s">
        <v>360</v>
      </c>
      <c r="J38" s="19" t="s">
        <v>188</v>
      </c>
      <c r="K38" s="19"/>
      <c r="L38" s="23" t="s">
        <v>87</v>
      </c>
      <c r="M38" s="31">
        <v>45646</v>
      </c>
      <c r="N38" s="23" t="s">
        <v>87</v>
      </c>
      <c r="O38" s="19"/>
    </row>
    <row r="39" spans="1:15" ht="63" customHeight="1">
      <c r="A39" s="28" t="str">
        <f t="shared" si="1"/>
        <v>TC_CHATAAK_PAYMENT_CONFIRMATION_037</v>
      </c>
      <c r="B39" s="29" t="s">
        <v>908</v>
      </c>
      <c r="C39" s="19" t="s">
        <v>971</v>
      </c>
      <c r="D39" s="19" t="s">
        <v>919</v>
      </c>
      <c r="E39" s="20" t="s">
        <v>972</v>
      </c>
      <c r="F39" s="19" t="s">
        <v>87</v>
      </c>
      <c r="G39" s="19" t="s">
        <v>973</v>
      </c>
      <c r="H39" s="19"/>
      <c r="I39" s="19" t="s">
        <v>360</v>
      </c>
      <c r="J39" s="19" t="s">
        <v>182</v>
      </c>
      <c r="K39" s="19"/>
      <c r="L39" s="23" t="s">
        <v>87</v>
      </c>
      <c r="M39" s="31">
        <v>45646</v>
      </c>
      <c r="N39" s="23" t="s">
        <v>87</v>
      </c>
      <c r="O39" s="19"/>
    </row>
    <row r="40" spans="1:15" ht="63" customHeight="1">
      <c r="A40" s="28" t="str">
        <f t="shared" si="1"/>
        <v>TC_CHATAAK_PAYMENT_CONFIRMATION_038</v>
      </c>
      <c r="B40" s="29" t="s">
        <v>908</v>
      </c>
      <c r="C40" s="19" t="s">
        <v>974</v>
      </c>
      <c r="D40" s="19" t="s">
        <v>964</v>
      </c>
      <c r="E40" s="20" t="s">
        <v>975</v>
      </c>
      <c r="F40" s="19" t="s">
        <v>87</v>
      </c>
      <c r="G40" s="19" t="s">
        <v>976</v>
      </c>
      <c r="H40" s="19"/>
      <c r="I40" s="19" t="s">
        <v>360</v>
      </c>
      <c r="J40" s="19" t="s">
        <v>188</v>
      </c>
      <c r="K40" s="19"/>
      <c r="L40" s="23" t="s">
        <v>87</v>
      </c>
      <c r="M40" s="31">
        <v>45646</v>
      </c>
      <c r="N40" s="23" t="s">
        <v>87</v>
      </c>
      <c r="O40" s="19"/>
    </row>
    <row r="41" spans="1:15" ht="63" customHeight="1">
      <c r="A41" s="28" t="str">
        <f t="shared" si="1"/>
        <v>TC_CHATAAK_PAYMENT_CONFIRMATION_039</v>
      </c>
      <c r="B41" s="29" t="s">
        <v>908</v>
      </c>
      <c r="C41" s="19" t="s">
        <v>977</v>
      </c>
      <c r="D41" s="19" t="s">
        <v>964</v>
      </c>
      <c r="E41" s="20" t="s">
        <v>978</v>
      </c>
      <c r="F41" s="19" t="s">
        <v>979</v>
      </c>
      <c r="G41" s="19" t="s">
        <v>980</v>
      </c>
      <c r="H41" s="19"/>
      <c r="I41" s="19" t="s">
        <v>243</v>
      </c>
      <c r="J41" s="19" t="s">
        <v>452</v>
      </c>
      <c r="K41" s="19"/>
      <c r="L41" s="23" t="s">
        <v>87</v>
      </c>
      <c r="M41" s="31">
        <v>45646</v>
      </c>
      <c r="N41" s="23" t="s">
        <v>87</v>
      </c>
      <c r="O41" s="19"/>
    </row>
    <row r="42" spans="1:15" ht="63" customHeight="1">
      <c r="A42" s="28" t="str">
        <f t="shared" si="1"/>
        <v>TC_CHATAAK_PAYMENT_CONFIRMATION_040</v>
      </c>
      <c r="B42" s="29" t="s">
        <v>908</v>
      </c>
      <c r="C42" s="19" t="s">
        <v>981</v>
      </c>
      <c r="D42" s="19" t="s">
        <v>964</v>
      </c>
      <c r="E42" s="20" t="s">
        <v>982</v>
      </c>
      <c r="F42" s="19" t="s">
        <v>87</v>
      </c>
      <c r="G42" s="19" t="s">
        <v>983</v>
      </c>
      <c r="H42" s="19"/>
      <c r="I42" s="19" t="s">
        <v>360</v>
      </c>
      <c r="J42" s="19" t="s">
        <v>182</v>
      </c>
      <c r="K42" s="19"/>
      <c r="L42" s="23" t="s">
        <v>87</v>
      </c>
      <c r="M42" s="31">
        <v>45646</v>
      </c>
      <c r="N42" s="23" t="s">
        <v>87</v>
      </c>
      <c r="O42" s="19"/>
    </row>
    <row r="43" spans="1:15" ht="63" customHeight="1">
      <c r="A43" s="28" t="str">
        <f t="shared" si="1"/>
        <v>TC_CHATAAK_PAYMENT_CONFIRMATION_041</v>
      </c>
      <c r="B43" s="29" t="s">
        <v>908</v>
      </c>
      <c r="C43" s="19" t="s">
        <v>984</v>
      </c>
      <c r="D43" s="19" t="s">
        <v>964</v>
      </c>
      <c r="E43" s="20" t="s">
        <v>985</v>
      </c>
      <c r="F43" s="19" t="s">
        <v>986</v>
      </c>
      <c r="G43" s="19" t="s">
        <v>987</v>
      </c>
      <c r="H43" s="19"/>
      <c r="I43" s="19" t="s">
        <v>243</v>
      </c>
      <c r="J43" s="19" t="s">
        <v>188</v>
      </c>
      <c r="K43" s="19"/>
      <c r="L43" s="23" t="s">
        <v>87</v>
      </c>
      <c r="M43" s="31">
        <v>45646</v>
      </c>
      <c r="N43" s="23" t="s">
        <v>87</v>
      </c>
      <c r="O43" s="19"/>
    </row>
    <row r="44" spans="1:15" ht="63" customHeight="1">
      <c r="A44" s="28" t="str">
        <f t="shared" si="1"/>
        <v>TC_CHATAAK_PAYMENT_CONFIRMATION_042</v>
      </c>
      <c r="B44" s="29" t="s">
        <v>908</v>
      </c>
      <c r="C44" s="19" t="s">
        <v>988</v>
      </c>
      <c r="D44" s="19" t="s">
        <v>989</v>
      </c>
      <c r="E44" s="20" t="s">
        <v>990</v>
      </c>
      <c r="F44" s="19" t="s">
        <v>87</v>
      </c>
      <c r="G44" s="19" t="s">
        <v>991</v>
      </c>
      <c r="H44" s="19"/>
      <c r="I44" s="19" t="s">
        <v>243</v>
      </c>
      <c r="J44" s="19" t="s">
        <v>452</v>
      </c>
      <c r="K44" s="19"/>
      <c r="L44" s="23" t="s">
        <v>87</v>
      </c>
      <c r="M44" s="31">
        <v>45646</v>
      </c>
      <c r="N44" s="23" t="s">
        <v>87</v>
      </c>
      <c r="O44" s="19"/>
    </row>
    <row r="45" spans="1:15" ht="63" customHeight="1">
      <c r="A45" s="28" t="str">
        <f t="shared" si="1"/>
        <v>TC_CHATAAK_PAYMENT_CONFIRMATION_043</v>
      </c>
      <c r="B45" s="29" t="s">
        <v>908</v>
      </c>
      <c r="C45" s="19" t="s">
        <v>992</v>
      </c>
      <c r="D45" s="19" t="s">
        <v>919</v>
      </c>
      <c r="E45" s="19" t="s">
        <v>993</v>
      </c>
      <c r="F45" s="19" t="s">
        <v>994</v>
      </c>
      <c r="G45" s="19" t="s">
        <v>995</v>
      </c>
      <c r="H45" s="19"/>
      <c r="I45" s="19" t="s">
        <v>360</v>
      </c>
      <c r="J45" s="19" t="s">
        <v>182</v>
      </c>
      <c r="K45" s="19"/>
      <c r="L45" s="23" t="s">
        <v>87</v>
      </c>
      <c r="M45" s="31">
        <v>45646</v>
      </c>
      <c r="N45" s="23" t="s">
        <v>87</v>
      </c>
      <c r="O45" s="19"/>
    </row>
    <row r="46" spans="1:15" ht="63" customHeight="1">
      <c r="A46" s="28" t="str">
        <f t="shared" si="1"/>
        <v>TC_CHATAAK_PAYMENT_CONFIRMATION_044</v>
      </c>
      <c r="B46" s="29" t="s">
        <v>908</v>
      </c>
      <c r="C46" s="19" t="s">
        <v>996</v>
      </c>
      <c r="D46" s="19" t="s">
        <v>919</v>
      </c>
      <c r="E46" s="20" t="s">
        <v>997</v>
      </c>
      <c r="F46" s="19" t="s">
        <v>998</v>
      </c>
      <c r="G46" s="19" t="s">
        <v>999</v>
      </c>
      <c r="H46" s="19"/>
      <c r="I46" s="19" t="s">
        <v>243</v>
      </c>
      <c r="J46" s="19" t="s">
        <v>188</v>
      </c>
      <c r="K46" s="19"/>
      <c r="L46" s="23" t="s">
        <v>87</v>
      </c>
      <c r="M46" s="31">
        <v>45646</v>
      </c>
      <c r="N46" s="23" t="s">
        <v>87</v>
      </c>
      <c r="O46" s="19"/>
    </row>
    <row r="47" spans="1:15" ht="63" customHeight="1">
      <c r="A47" s="28" t="str">
        <f t="shared" si="1"/>
        <v>TC_CHATAAK_PAYMENT_CONFIRMATION_045</v>
      </c>
      <c r="B47" s="29" t="s">
        <v>908</v>
      </c>
      <c r="C47" s="19" t="s">
        <v>1000</v>
      </c>
      <c r="D47" s="19" t="s">
        <v>927</v>
      </c>
      <c r="E47" s="20" t="s">
        <v>1001</v>
      </c>
      <c r="F47" s="19" t="s">
        <v>87</v>
      </c>
      <c r="G47" s="19" t="s">
        <v>1002</v>
      </c>
      <c r="H47" s="19"/>
      <c r="I47" s="19" t="s">
        <v>360</v>
      </c>
      <c r="J47" s="19" t="s">
        <v>188</v>
      </c>
      <c r="K47" s="19"/>
      <c r="L47" s="23" t="s">
        <v>87</v>
      </c>
      <c r="M47" s="31">
        <v>45646</v>
      </c>
      <c r="N47" s="23" t="s">
        <v>87</v>
      </c>
      <c r="O47" s="19"/>
    </row>
    <row r="48" spans="1:15" ht="63" customHeight="1">
      <c r="A48" s="28" t="str">
        <f t="shared" si="1"/>
        <v>TC_CHATAAK_PAYMENT_CONFIRMATION_046</v>
      </c>
      <c r="B48" s="29" t="s">
        <v>908</v>
      </c>
      <c r="C48" s="19" t="s">
        <v>1003</v>
      </c>
      <c r="D48" s="19" t="s">
        <v>1004</v>
      </c>
      <c r="E48" s="20" t="s">
        <v>1005</v>
      </c>
      <c r="F48" s="19" t="s">
        <v>1006</v>
      </c>
      <c r="G48" s="19" t="s">
        <v>1007</v>
      </c>
      <c r="H48" s="19"/>
      <c r="I48" s="19" t="s">
        <v>360</v>
      </c>
      <c r="J48" s="19" t="s">
        <v>182</v>
      </c>
      <c r="K48" s="19"/>
      <c r="L48" s="23" t="s">
        <v>87</v>
      </c>
      <c r="M48" s="31">
        <v>45646</v>
      </c>
      <c r="N48" s="23" t="s">
        <v>87</v>
      </c>
      <c r="O48" s="19"/>
    </row>
    <row r="49" spans="1:15" ht="63" customHeight="1">
      <c r="A49" s="28" t="str">
        <f t="shared" si="1"/>
        <v>TC_CHATAAK_PAYMENT_CONFIRMATION_047</v>
      </c>
      <c r="B49" s="29" t="s">
        <v>908</v>
      </c>
      <c r="C49" s="19" t="s">
        <v>1008</v>
      </c>
      <c r="D49" s="19" t="s">
        <v>927</v>
      </c>
      <c r="E49" s="19" t="s">
        <v>1009</v>
      </c>
      <c r="F49" s="19" t="s">
        <v>1010</v>
      </c>
      <c r="G49" s="19" t="s">
        <v>1011</v>
      </c>
      <c r="H49" s="19"/>
      <c r="I49" s="19" t="s">
        <v>360</v>
      </c>
      <c r="J49" s="19" t="s">
        <v>182</v>
      </c>
      <c r="K49" s="19"/>
      <c r="L49" s="23" t="s">
        <v>87</v>
      </c>
      <c r="M49" s="31">
        <v>45646</v>
      </c>
      <c r="N49" s="23" t="s">
        <v>87</v>
      </c>
      <c r="O49" s="19"/>
    </row>
    <row r="50" spans="1:15" ht="63" customHeight="1">
      <c r="A50" s="28" t="str">
        <f t="shared" si="1"/>
        <v>TC_CHATAAK_PAYMENT_CONFIRMATION_048</v>
      </c>
      <c r="B50" s="29" t="s">
        <v>908</v>
      </c>
      <c r="C50" s="19" t="s">
        <v>1012</v>
      </c>
      <c r="D50" s="19" t="s">
        <v>954</v>
      </c>
      <c r="E50" s="20" t="s">
        <v>1013</v>
      </c>
      <c r="F50" s="19" t="s">
        <v>1014</v>
      </c>
      <c r="G50" s="19" t="s">
        <v>1015</v>
      </c>
      <c r="H50" s="19"/>
      <c r="I50" s="19" t="s">
        <v>360</v>
      </c>
      <c r="J50" s="19" t="s">
        <v>182</v>
      </c>
      <c r="K50" s="19"/>
      <c r="L50" s="23" t="s">
        <v>87</v>
      </c>
      <c r="M50" s="31">
        <v>45646</v>
      </c>
      <c r="N50" s="23" t="s">
        <v>87</v>
      </c>
      <c r="O50" s="19"/>
    </row>
    <row r="51" spans="1:15" ht="63" customHeight="1">
      <c r="A51" s="28" t="str">
        <f t="shared" si="1"/>
        <v>TC_CHATAAK_PAYMENT_CONFIRMATION_049</v>
      </c>
      <c r="B51" s="29" t="s">
        <v>908</v>
      </c>
      <c r="C51" s="19" t="s">
        <v>1016</v>
      </c>
      <c r="D51" s="19" t="s">
        <v>954</v>
      </c>
      <c r="E51" s="20" t="s">
        <v>1017</v>
      </c>
      <c r="F51" s="19" t="s">
        <v>1018</v>
      </c>
      <c r="G51" s="19" t="s">
        <v>1019</v>
      </c>
      <c r="H51" s="19"/>
      <c r="I51" s="19" t="s">
        <v>360</v>
      </c>
      <c r="J51" s="19" t="s">
        <v>188</v>
      </c>
      <c r="K51" s="19"/>
      <c r="L51" s="23" t="s">
        <v>87</v>
      </c>
      <c r="M51" s="31">
        <v>45646</v>
      </c>
      <c r="N51" s="23" t="s">
        <v>87</v>
      </c>
      <c r="O51" s="19"/>
    </row>
    <row r="52" spans="1:15" ht="63" customHeight="1">
      <c r="A52" s="28" t="str">
        <f t="shared" si="1"/>
        <v>TC_CHATAAK_PAYMENT_CONFIRMATION_050</v>
      </c>
      <c r="B52" s="29" t="s">
        <v>908</v>
      </c>
      <c r="C52" s="19" t="s">
        <v>1020</v>
      </c>
      <c r="D52" s="19" t="s">
        <v>1021</v>
      </c>
      <c r="E52" s="20" t="s">
        <v>1022</v>
      </c>
      <c r="F52" s="19" t="s">
        <v>87</v>
      </c>
      <c r="G52" s="19" t="s">
        <v>1023</v>
      </c>
      <c r="H52" s="19"/>
      <c r="I52" s="19" t="s">
        <v>360</v>
      </c>
      <c r="J52" s="19" t="s">
        <v>188</v>
      </c>
      <c r="K52" s="19"/>
      <c r="L52" s="23" t="s">
        <v>87</v>
      </c>
      <c r="M52" s="31">
        <v>45646</v>
      </c>
      <c r="N52" s="23" t="s">
        <v>87</v>
      </c>
      <c r="O52" s="19"/>
    </row>
    <row r="53" spans="1:15" ht="63" customHeight="1">
      <c r="A53" s="28" t="str">
        <f t="shared" si="1"/>
        <v>TC_CHATAAK_PAYMENT_CONFIRMATION_051</v>
      </c>
      <c r="B53" s="29" t="s">
        <v>908</v>
      </c>
      <c r="C53" s="19" t="s">
        <v>1024</v>
      </c>
      <c r="D53" s="19" t="s">
        <v>1025</v>
      </c>
      <c r="E53" s="20" t="s">
        <v>1026</v>
      </c>
      <c r="F53" s="19" t="s">
        <v>1027</v>
      </c>
      <c r="G53" s="19" t="s">
        <v>1028</v>
      </c>
      <c r="H53" s="19"/>
      <c r="I53" s="19" t="s">
        <v>360</v>
      </c>
      <c r="J53" s="19" t="s">
        <v>188</v>
      </c>
      <c r="K53" s="19"/>
      <c r="L53" s="23" t="s">
        <v>87</v>
      </c>
      <c r="M53" s="31">
        <v>45646</v>
      </c>
      <c r="N53" s="23" t="s">
        <v>87</v>
      </c>
      <c r="O53" s="19"/>
    </row>
    <row r="54" spans="1:15" ht="63" customHeight="1">
      <c r="A54" s="28" t="str">
        <f t="shared" si="1"/>
        <v>TC_CHATAAK_PAYMENT_CONFIRMATION_052</v>
      </c>
      <c r="B54" s="29" t="s">
        <v>908</v>
      </c>
      <c r="C54" s="19" t="s">
        <v>1029</v>
      </c>
      <c r="D54" s="19" t="s">
        <v>1030</v>
      </c>
      <c r="E54" s="20" t="s">
        <v>1031</v>
      </c>
      <c r="F54" s="19" t="s">
        <v>1032</v>
      </c>
      <c r="G54" s="19" t="s">
        <v>1033</v>
      </c>
      <c r="H54" s="19"/>
      <c r="I54" s="19" t="s">
        <v>360</v>
      </c>
      <c r="J54" s="19" t="s">
        <v>182</v>
      </c>
      <c r="K54" s="19"/>
      <c r="L54" s="23" t="s">
        <v>87</v>
      </c>
      <c r="M54" s="31">
        <v>45646</v>
      </c>
      <c r="N54" s="23" t="s">
        <v>87</v>
      </c>
      <c r="O54" s="19"/>
    </row>
    <row r="55" spans="1:15" ht="63" customHeight="1">
      <c r="A55" s="28" t="str">
        <f t="shared" si="1"/>
        <v>TC_CHATAAK_PAYMENT_CONFIRMATION_053</v>
      </c>
      <c r="B55" s="29" t="s">
        <v>908</v>
      </c>
      <c r="C55" s="19" t="s">
        <v>1034</v>
      </c>
      <c r="D55" s="19" t="s">
        <v>1035</v>
      </c>
      <c r="E55" s="20" t="s">
        <v>1036</v>
      </c>
      <c r="F55" s="19" t="s">
        <v>1037</v>
      </c>
      <c r="G55" s="19" t="s">
        <v>1038</v>
      </c>
      <c r="H55" s="19"/>
      <c r="I55" s="19" t="s">
        <v>360</v>
      </c>
      <c r="J55" s="19" t="s">
        <v>188</v>
      </c>
      <c r="K55" s="19"/>
      <c r="L55" s="23" t="s">
        <v>87</v>
      </c>
      <c r="M55" s="31">
        <v>45646</v>
      </c>
      <c r="N55" s="23" t="s">
        <v>87</v>
      </c>
      <c r="O55" s="19"/>
    </row>
    <row r="56" spans="1:15" ht="63" customHeight="1">
      <c r="A56" s="28" t="str">
        <f t="shared" si="1"/>
        <v>TC_CHATAAK_PAYMENT_CONFIRMATION_054</v>
      </c>
      <c r="B56" s="29" t="s">
        <v>908</v>
      </c>
      <c r="C56" s="19" t="s">
        <v>1039</v>
      </c>
      <c r="D56" s="19" t="s">
        <v>1040</v>
      </c>
      <c r="E56" s="20" t="s">
        <v>1041</v>
      </c>
      <c r="F56" s="19" t="s">
        <v>1042</v>
      </c>
      <c r="G56" s="19" t="s">
        <v>1043</v>
      </c>
      <c r="H56" s="19"/>
      <c r="I56" s="19" t="s">
        <v>360</v>
      </c>
      <c r="J56" s="19" t="s">
        <v>188</v>
      </c>
      <c r="K56" s="19"/>
      <c r="L56" s="23" t="s">
        <v>87</v>
      </c>
      <c r="M56" s="31">
        <v>45646</v>
      </c>
      <c r="N56" s="23" t="s">
        <v>87</v>
      </c>
      <c r="O56" s="19"/>
    </row>
    <row r="57" spans="1:15" ht="63" customHeight="1">
      <c r="A57" s="28" t="str">
        <f t="shared" si="1"/>
        <v>TC_CHATAAK_PAYMENT_CONFIRMATION_055</v>
      </c>
      <c r="B57" s="29" t="s">
        <v>908</v>
      </c>
      <c r="C57" s="19" t="s">
        <v>1044</v>
      </c>
      <c r="D57" s="19" t="s">
        <v>964</v>
      </c>
      <c r="E57" s="20" t="s">
        <v>1045</v>
      </c>
      <c r="F57" s="19" t="s">
        <v>87</v>
      </c>
      <c r="G57" s="19" t="s">
        <v>1046</v>
      </c>
      <c r="H57" s="19"/>
      <c r="I57" s="19" t="s">
        <v>360</v>
      </c>
      <c r="J57" s="19" t="s">
        <v>182</v>
      </c>
      <c r="K57" s="19"/>
      <c r="L57" s="23" t="s">
        <v>87</v>
      </c>
      <c r="M57" s="31">
        <v>45646</v>
      </c>
      <c r="N57" s="23" t="s">
        <v>87</v>
      </c>
      <c r="O57" s="19"/>
    </row>
    <row r="58" spans="1:15" ht="63" customHeight="1">
      <c r="A58" s="28" t="str">
        <f t="shared" si="1"/>
        <v>TC_CHATAAK_PAYMENT_CONFIRMATION_056</v>
      </c>
      <c r="B58" s="29" t="s">
        <v>908</v>
      </c>
      <c r="C58" s="19" t="s">
        <v>1047</v>
      </c>
      <c r="D58" s="19" t="s">
        <v>964</v>
      </c>
      <c r="E58" s="20" t="s">
        <v>1048</v>
      </c>
      <c r="F58" s="19" t="s">
        <v>1049</v>
      </c>
      <c r="G58" s="19" t="s">
        <v>1050</v>
      </c>
      <c r="H58" s="19"/>
      <c r="I58" s="19" t="s">
        <v>360</v>
      </c>
      <c r="J58" s="19" t="s">
        <v>182</v>
      </c>
      <c r="K58" s="19"/>
      <c r="L58" s="23" t="s">
        <v>87</v>
      </c>
      <c r="M58" s="31">
        <v>45646</v>
      </c>
      <c r="N58" s="23" t="s">
        <v>87</v>
      </c>
      <c r="O58" s="19"/>
    </row>
    <row r="59" spans="1:15" ht="63" customHeight="1">
      <c r="A59" s="28" t="str">
        <f t="shared" si="1"/>
        <v>TC_CHATAAK_PAYMENT_CONFIRMATION_057</v>
      </c>
      <c r="B59" s="29" t="s">
        <v>908</v>
      </c>
      <c r="C59" s="19" t="s">
        <v>1051</v>
      </c>
      <c r="D59" s="19" t="s">
        <v>954</v>
      </c>
      <c r="E59" s="20" t="s">
        <v>1052</v>
      </c>
      <c r="F59" s="19" t="s">
        <v>1053</v>
      </c>
      <c r="G59" s="19" t="s">
        <v>1054</v>
      </c>
      <c r="H59" s="19"/>
      <c r="I59" s="19" t="s">
        <v>360</v>
      </c>
      <c r="J59" s="19" t="s">
        <v>182</v>
      </c>
      <c r="K59" s="19"/>
      <c r="L59" s="23" t="s">
        <v>87</v>
      </c>
      <c r="M59" s="31">
        <v>45646</v>
      </c>
      <c r="N59" s="23" t="s">
        <v>87</v>
      </c>
      <c r="O59" s="19"/>
    </row>
    <row r="60" spans="1:15" ht="63" customHeight="1">
      <c r="A60" s="28" t="str">
        <f t="shared" si="1"/>
        <v>TC_CHATAAK_PAYMENT_CONFIRMATION_058</v>
      </c>
      <c r="B60" s="29" t="s">
        <v>908</v>
      </c>
      <c r="C60" s="19" t="s">
        <v>1055</v>
      </c>
      <c r="D60" s="19" t="s">
        <v>954</v>
      </c>
      <c r="E60" s="20" t="s">
        <v>1056</v>
      </c>
      <c r="F60" s="19" t="s">
        <v>87</v>
      </c>
      <c r="G60" s="19" t="s">
        <v>1057</v>
      </c>
      <c r="H60" s="19"/>
      <c r="I60" s="19" t="s">
        <v>360</v>
      </c>
      <c r="J60" s="19" t="s">
        <v>182</v>
      </c>
      <c r="K60" s="19"/>
      <c r="L60" s="23" t="s">
        <v>87</v>
      </c>
      <c r="M60" s="31">
        <v>45646</v>
      </c>
      <c r="N60" s="23" t="s">
        <v>87</v>
      </c>
      <c r="O60" s="19"/>
    </row>
    <row r="61" spans="1:15" ht="63" customHeight="1">
      <c r="A61" s="28" t="str">
        <f t="shared" si="1"/>
        <v>TC_CHATAAK_PAYMENT_CONFIRMATION_059</v>
      </c>
      <c r="B61" s="29" t="s">
        <v>908</v>
      </c>
      <c r="C61" s="19" t="s">
        <v>1058</v>
      </c>
      <c r="D61" s="19" t="s">
        <v>954</v>
      </c>
      <c r="E61" s="19" t="s">
        <v>1059</v>
      </c>
      <c r="F61" s="19" t="s">
        <v>1060</v>
      </c>
      <c r="G61" s="19" t="s">
        <v>1061</v>
      </c>
      <c r="H61" s="19"/>
      <c r="I61" s="19" t="s">
        <v>243</v>
      </c>
      <c r="J61" s="19" t="s">
        <v>188</v>
      </c>
      <c r="K61" s="19"/>
      <c r="L61" s="23" t="s">
        <v>87</v>
      </c>
      <c r="M61" s="31">
        <v>45646</v>
      </c>
      <c r="N61" s="23" t="s">
        <v>87</v>
      </c>
      <c r="O61" s="19"/>
    </row>
    <row r="62" spans="1:15" ht="63" customHeight="1">
      <c r="A62" s="28" t="str">
        <f t="shared" si="1"/>
        <v>TC_CHATAAK_PAYMENT_CONFIRMATION_060</v>
      </c>
      <c r="B62" s="29" t="s">
        <v>908</v>
      </c>
      <c r="C62" s="19" t="s">
        <v>1062</v>
      </c>
      <c r="D62" s="19" t="s">
        <v>1063</v>
      </c>
      <c r="E62" s="20" t="s">
        <v>1064</v>
      </c>
      <c r="F62" s="77" t="s">
        <v>1065</v>
      </c>
      <c r="G62" s="78" t="s">
        <v>1066</v>
      </c>
      <c r="H62" s="19"/>
      <c r="I62" s="19" t="s">
        <v>360</v>
      </c>
      <c r="J62" s="19" t="s">
        <v>188</v>
      </c>
      <c r="K62" s="19"/>
      <c r="L62" s="23" t="s">
        <v>87</v>
      </c>
      <c r="M62" s="31">
        <v>45646</v>
      </c>
      <c r="N62" s="23" t="s">
        <v>87</v>
      </c>
      <c r="O62" s="19"/>
    </row>
  </sheetData>
  <conditionalFormatting sqref="K3:K20">
    <cfRule type="containsText" dxfId="55" priority="1" operator="containsText" text="NOT TESTED">
      <formula>NOT(ISERROR(SEARCH("NOT TESTED",K3)))</formula>
    </cfRule>
    <cfRule type="containsText" dxfId="54" priority="2" operator="containsText" text="BLOCKED">
      <formula>NOT(ISERROR(SEARCH("BLOCKED",K3)))</formula>
    </cfRule>
    <cfRule type="containsText" dxfId="53" priority="3" operator="containsText" text="FAIL">
      <formula>NOT(ISERROR(SEARCH("FAIL",K3)))</formula>
    </cfRule>
    <cfRule type="containsText" dxfId="52" priority="4" operator="containsText" text="PASS">
      <formula>NOT(ISERROR(SEARCH("PASS",K3)))</formula>
    </cfRule>
  </conditionalFormatting>
  <dataValidations count="3">
    <dataValidation type="list" allowBlank="1" showInputMessage="1" showErrorMessage="1" sqref="I1:I1048576" xr:uid="{F124632B-A513-4E08-95C5-EC85FF20389B}">
      <formula1>"P1,P2,P3,P4,P5"</formula1>
    </dataValidation>
    <dataValidation type="list" allowBlank="1" showInputMessage="1" showErrorMessage="1" sqref="J3:J1048576" xr:uid="{4BEF6856-D13A-4163-B223-AFAEE529128D}">
      <formula1>"BLOCKER,CRITICAL,MAJOR,MEDIUM,LOW"</formula1>
    </dataValidation>
    <dataValidation type="list" allowBlank="1" showInputMessage="1" showErrorMessage="1" sqref="K3:K1048576" xr:uid="{89C64C4E-71B6-43E6-B690-4408E42D059B}">
      <formula1>"PASS, FAIL, Blocked, Not Tested"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Srinivas G</cp:lastModifiedBy>
  <cp:revision/>
  <dcterms:created xsi:type="dcterms:W3CDTF">2024-12-18T04:38:00Z</dcterms:created>
  <dcterms:modified xsi:type="dcterms:W3CDTF">2025-01-02T11:48:40Z</dcterms:modified>
  <cp:category/>
  <cp:contentStatus/>
</cp:coreProperties>
</file>